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png" ContentType="image/png"/>
  <Override PartName="/xl/styles.xml" ContentType="application/vnd.openxmlformats-officedocument.spreadsheetml.styles+xml"/>
  <Override PartName="/xl/worksheets/sheet1.xml" ContentType="application/vnd.openxmlformats-officedocument.spreadsheetml.worksheet+xml"/>
  <Override PartName="/xl/comments2.xml" ContentType="application/vnd.openxmlformats-officedocument.spreadsheetml.comments+xml"/>
  <Override PartName="/xl/ctrProps/ctrProp1.xml" ContentType="application/vnd.ms-excel.controlproperties+xml"/>
  <Override PartName="/xl/ctrProps/ctrProp2.xml" ContentType="application/vnd.ms-excel.controlproperties+xml"/>
  <Override PartName="/xl/ctrProps/ctrProp3.xml" ContentType="application/vnd.ms-excel.controlproperties+xml"/>
  <Override PartName="/xl/ctrProps/ctrProp4.xml" ContentType="application/vnd.ms-excel.controlproperti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2.xml" ContentType="application/vnd.openxmlformats-officedocument.spreadsheetml.worksheet+xml"/>
  <Override PartName="/xl/comments3.xml" ContentType="application/vnd.openxmlformats-officedocument.spreadsheetml.comments+xml"/>
  <Override PartName="/xl/ctrProps/ctrProp5.xml" ContentType="application/vnd.ms-excel.controlproperties+xml"/>
  <Override PartName="/xl/ctrProps/ctrProp6.xml" ContentType="application/vnd.ms-excel.controlproperties+xml"/>
  <Override PartName="/xl/ctrProps/ctrProp7.xml" ContentType="application/vnd.ms-excel.controlproperties+xml"/>
  <Override PartName="/xl/drawings/drawing2.xml" ContentType="application/vnd.openxmlformats-officedocument.drawing+xml"/>
  <Override PartName="/xl/worksheets/sheet3.xml" ContentType="application/vnd.openxmlformats-officedocument.spreadsheetml.worksheet+xml"/>
  <Override PartName="/xl/ctrProps/ctrProp8.xml" ContentType="application/vnd.ms-excel.controlproperties+xml"/>
  <Override PartName="/xl/ctrProps/ctrProp9.xml" ContentType="application/vnd.ms-excel.controlpropertie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3530"/>
  <fileSharing readOnlyRecommended="1" userName="Janicke Sundberg"/>
  <workbookPr codeName="ThisWorkbook"/>
  <mc:AlternateContent xmlns:mc="http://schemas.openxmlformats.org/markup-compatibility/2006">
    <mc:Choice Requires="x15">
      <x15ac:absPath xmlns:x15ac="http://schemas.microsoft.com/office/spreadsheetml/2010/11/ac" url="\\NAQNAP\EKDB\handbok\dok\"/>
    </mc:Choice>
  </mc:AlternateContent>
  <bookViews>
    <workbookView xWindow="-120" yWindow="-120" windowWidth="38640" windowHeight="21240" firstSheet="1" activeTab="1"/>
  </bookViews>
  <sheets>
    <sheet name="hiddenSheet" sheetId="8" state="hidden" r:id="rId3"/>
    <sheet name="A" sheetId="2" r:id="rId4"/>
    <sheet name="B" sheetId="3" r:id="rId5"/>
    <sheet name="C" sheetId="4" r:id="rId6"/>
    <sheet name="D" sheetId="6" r:id="rId7"/>
    <sheet name="Translations" sheetId="7" r:id="rId8"/>
    <sheet name="E" sheetId="5" state="hidden" r:id="rId9"/>
  </sheets>
  <definedNames>
    <definedName name="beskyttet" localSheetId="0">hiddenSheet!$A$13</definedName>
    <definedName name="BlankA1">A!$F$9:$K$9,A!$F$10:$L$11,A!$N$10:$O$11</definedName>
    <definedName name="BlankA2">A!$G$14:$K$16,A!$K$17:$K$19,A!$G$22:$K$26,A!$K$27:$K$30</definedName>
    <definedName name="BlankA3">A!$K$34,A!$G$35:$K$35,A!$K$36:$L$37,A!$F$38:$L$38</definedName>
    <definedName name="BlankA4">A!$F$41:$L$49,A!$F$51:$M$51,A!$G$52:$M$52</definedName>
    <definedName name="BlankB1">B!$D$5:$M$5,B!$B$6:$M$15,B!$D$16:$E$16,B!$D$17:$F$17</definedName>
    <definedName name="BlankB2">B!$B$23:$M$33</definedName>
    <definedName name="BlankB3">B!$B$44:$M$46,B!$B$50:$K$50,B!$B$53:$N$60</definedName>
    <definedName name="docver" localSheetId="0">hiddenSheet!$A$14</definedName>
    <definedName name="ek_dbfields" localSheetId="0">hiddenSheet!$A$5</definedName>
    <definedName name="ek_endrfields" localSheetId="0">hiddenSheet!$A$6</definedName>
    <definedName name="ek_format" localSheetId="0">hiddenSheet!$A$1</definedName>
    <definedName name="ek_type" localSheetId="0">hiddenSheet!$A$3</definedName>
    <definedName name="Fremkomstmidler">'C'!$C$39:$C$45</definedName>
    <definedName name="Frokost">A!$F$41:$H$47,A!$K$46:$L$46,A!$K$47:$L$47,A!$M$51,A!$G$51:$H$51,A!$K$46,A!$K$47,A!$M$52,A!$F$51,A!$G$52:$H$52,A!$M$53</definedName>
    <definedName name="Innland_kost">'C'!$C$9:$C$10</definedName>
    <definedName name="khb" localSheetId="0">hiddenSheet!$A$4</definedName>
    <definedName name="lagre" localSheetId="0">hiddenSheet!$A$2</definedName>
    <definedName name="Landnavn">'C'!$B$54:$B$220</definedName>
    <definedName name="nettoføringsordning">E!$A$27:$A$28</definedName>
    <definedName name="nyidxd" localSheetId="0">hiddenSheet!$A$10</definedName>
    <definedName name="nyidxr" localSheetId="0">hiddenSheet!$A$11</definedName>
    <definedName name="skitten" localSheetId="0">hiddenSheet!$A$12</definedName>
    <definedName name="sph_7_01_01p7_2b" localSheetId="3">'C'!#REF!</definedName>
    <definedName name="sph_7_01_01p7_2c" localSheetId="3">'C'!$B$50</definedName>
    <definedName name="sph_7_01_01p7_2d" localSheetId="3">'C'!$B$51</definedName>
    <definedName name="sph_7_01_01p7_2e" localSheetId="3">'C'!$B$52</definedName>
    <definedName name="sph_7_01_01p7_2f" localSheetId="3">'C'!#REF!</definedName>
    <definedName name="tidek_eksref" localSheetId="0">hiddenSheet!$A$9</definedName>
    <definedName name="tidek_referanse" localSheetId="0">hiddenSheet!$A$7</definedName>
    <definedName name="tidek_vedlegg" localSheetId="0">hiddenSheet!$A$8</definedName>
    <definedName name="_xlnm.Print_Area" localSheetId="1">A!$C$3:$S$60</definedName>
    <definedName name="_xlnm.Print_Area" localSheetId="2">B!$B$2:$O$60</definedName>
  </definedNames>
  <calcPr calcId="191029"/>
</workbook>
</file>

<file path=xl/calcChain.xml><?xml version="1.0" encoding="utf-8"?>
<calcChain xmlns="http://schemas.openxmlformats.org/spreadsheetml/2006/main">
  <c r="M13" i="2" l="1"/>
</calcChain>
</file>

<file path=xl/comments2.xml><?xml version="1.0" encoding="utf-8"?>
<comments xmlns="http://schemas.openxmlformats.org/spreadsheetml/2006/main" xmlns:mc="http://schemas.openxmlformats.org/markup-compatibility/2006" xmlns:xr="http://schemas.microsoft.com/office/spreadsheetml/2014/revision" mc:Ignorable="xr">
  <authors>
    <author>0-siqv</author>
    <author>Aschim Anniken</author>
    <author>Kayla Rupp</author>
    <author>Siri Qviller</author>
    <author>Erik Jahre</author>
    <author>5-bjmo</author>
    <author>0-anas</author>
  </authors>
  <commentList>
    <comment ref="M4" authorId="0" shapeId="0" xr:uid="{00000000-0006-0000-0000-000001000000}">
      <text>
        <r>
          <rPr>
            <b/>
            <sz val="12"/>
            <rFont val="Tahoma"/>
            <family val="2"/>
          </rPr>
          <t>Norwegian personal number or D-number. Provide either this number or employee number (next box).</t>
        </r>
        <r>
          <rPr>
            <sz val="8"/>
            <rFont val="Tahoma"/>
            <family val="2"/>
          </rPr>
          <t xml:space="preserve">
</t>
        </r>
      </text>
    </comment>
    <comment ref="F5" authorId="1" shapeId="0" xr:uid="{00000000-0006-0000-0000-000002000000}">
      <text>
        <r>
          <rPr>
            <sz val="9"/>
            <rFont val="Tahoma"/>
            <family val="2"/>
          </rPr>
          <t xml:space="preserve">Provide </t>
        </r>
        <r>
          <rPr>
            <b/>
            <sz val="9"/>
            <rFont val="Tahoma"/>
            <family val="2"/>
          </rPr>
          <t>only</t>
        </r>
        <r>
          <rPr>
            <sz val="9"/>
            <rFont val="Tahoma"/>
            <family val="2"/>
          </rPr>
          <t xml:space="preserve"> if you do not have an employee number or a P- / D-number. Document type (ex. passport), document number, and country of issuance. </t>
        </r>
      </text>
    </comment>
    <comment ref="L5" authorId="1" shapeId="0" xr:uid="{00000000-0006-0000-0000-000003000000}">
      <text>
        <r>
          <rPr>
            <sz val="9"/>
            <rFont val="Tahoma"/>
            <family val="2"/>
          </rPr>
          <t xml:space="preserve">Provide </t>
        </r>
        <r>
          <rPr>
            <b/>
            <sz val="9"/>
            <rFont val="Tahoma"/>
            <family val="2"/>
          </rPr>
          <t>only</t>
        </r>
        <r>
          <rPr>
            <sz val="9"/>
            <rFont val="Tahoma"/>
            <family val="2"/>
          </rPr>
          <t xml:space="preserve"> if you do not have an employee number AND a  P- / D-number. Document type (ex. passport), document number, and country of issuance. </t>
        </r>
      </text>
    </comment>
    <comment ref="O5" authorId="1" shapeId="0" xr:uid="{00000000-0006-0000-0000-000004000000}">
      <text>
        <r>
          <rPr>
            <sz val="9"/>
            <rFont val="Tahoma"/>
            <family val="2"/>
          </rPr>
          <t xml:space="preserve">Provide </t>
        </r>
        <r>
          <rPr>
            <b/>
            <sz val="9"/>
            <rFont val="Tahoma"/>
            <family val="2"/>
          </rPr>
          <t>only</t>
        </r>
        <r>
          <rPr>
            <sz val="9"/>
            <rFont val="Tahoma"/>
            <family val="2"/>
          </rPr>
          <t xml:space="preserve"> if you do not have an employee number or a P- / D-number. Document type (ex. passport), document number, and country of issuance. </t>
        </r>
      </text>
    </comment>
    <comment ref="K8" authorId="2" shapeId="0" xr:uid="{AB70B085-1FF9-4ED2-8EA1-4EB9B9ED0738}">
      <text>
        <r>
          <rPr>
            <sz val="9"/>
            <rFont val="Tahoma"/>
            <family val="2"/>
          </rPr>
          <t xml:space="preserve">Department or office location
</t>
        </r>
      </text>
    </comment>
    <comment ref="C9" authorId="2" shapeId="0" xr:uid="{65F8E401-2305-48F3-8511-0CC30B3292D5}">
      <text>
        <r>
          <rPr>
            <b/>
            <sz val="9"/>
            <rFont val="Tahoma"/>
            <family val="2"/>
          </rPr>
          <t>See tab "Translations"</t>
        </r>
      </text>
    </comment>
    <comment ref="M9" authorId="0" shapeId="0" xr:uid="{00000000-0006-0000-0000-000005000000}">
      <text>
        <r>
          <rPr>
            <sz val="10"/>
            <rFont val="Tahoma"/>
            <family val="2"/>
          </rPr>
          <t>Employees who drive and fill gas in Tromsø (where an extra toll is included in gas prices) will be compensated with an additional 0,10 NOK per kilometer in distance-based allowance. These employees must specify Tromsø here.</t>
        </r>
      </text>
    </comment>
    <comment ref="Q12" authorId="2" shapeId="0" xr:uid="{ACAD2434-E317-4B12-AB0E-7182081EDD4F}">
      <text>
        <r>
          <rPr>
            <b/>
            <sz val="9"/>
            <rFont val="Tahoma"/>
            <family val="2"/>
          </rPr>
          <t>Activity code</t>
        </r>
      </text>
    </comment>
    <comment ref="R12" authorId="2" shapeId="0" xr:uid="{FB7494A7-92FF-45FD-96D6-7227FA5CA85D}">
      <text>
        <r>
          <rPr>
            <b/>
            <sz val="9"/>
            <rFont val="Tahoma"/>
            <family val="2"/>
          </rPr>
          <t>Project code</t>
        </r>
      </text>
    </comment>
    <comment ref="K14" authorId="3" shapeId="0" xr:uid="{00000000-0006-0000-0000-000006000000}">
      <text>
        <r>
          <rPr>
            <b/>
            <sz val="10"/>
            <rFont val="Tahoma"/>
            <family val="2"/>
          </rPr>
          <t>Specify only undocumented number of days with subsistence allowance here. Documented expenses (with receipt) are to be specified on the back side.</t>
        </r>
      </text>
    </comment>
    <comment ref="K15" authorId="4" shapeId="0" xr:uid="{00000000-0006-0000-0000-000007000000}">
      <text>
        <r>
          <rPr>
            <b/>
            <sz val="12"/>
            <rFont val="Tahoma"/>
            <family val="2"/>
          </rPr>
          <t>Meal allowance 6-12 hours is compensated with 1/2 the rate for over 12 hours</t>
        </r>
      </text>
    </comment>
    <comment ref="K17" authorId="5" shapeId="0" xr:uid="{00000000-0006-0000-0000-000008000000}">
      <text>
        <r>
          <rPr>
            <b/>
            <sz val="12"/>
            <rFont val="Tahoma"/>
            <family val="2"/>
          </rPr>
          <t xml:space="preserve">For trips which last an entire day (started day), kr 315 is given from 6-12 hours and kr 585 is given over 12 hours.
</t>
        </r>
        <r>
          <rPr>
            <sz val="8"/>
            <rFont val="Tahoma"/>
            <family val="2"/>
          </rPr>
          <t xml:space="preserve">
</t>
        </r>
      </text>
    </comment>
    <comment ref="K18" authorId="4" shapeId="0" xr:uid="{00000000-0006-0000-0000-000009000000}">
      <text>
        <r>
          <rPr>
            <b/>
            <sz val="12"/>
            <rFont val="Tahoma"/>
            <family val="2"/>
          </rPr>
          <t xml:space="preserve">For trips which last an entire day (started day), kr 315 is given from 6-12 hours and kr 585 is given over 12 hours. Overnighting at a boarding house gives the same rate, but parts of the amount become tax liable.
</t>
        </r>
      </text>
    </comment>
    <comment ref="K19" authorId="0" shapeId="0" xr:uid="{00000000-0006-0000-0000-00000A000000}">
      <text>
        <r>
          <rPr>
            <b/>
            <sz val="12"/>
            <rFont val="Tahoma"/>
            <family val="2"/>
          </rPr>
          <t>For trips which last an entire day (started day), kr 315 is given from 6-12 hours and kr 585 is given over 12 hours. Overnighting at a dorm/barrack or private residence gives the same rate, but parts of the amount become tax liable.</t>
        </r>
        <r>
          <rPr>
            <sz val="8"/>
            <rFont val="Tahoma"/>
            <family val="2"/>
          </rPr>
          <t xml:space="preserve">
</t>
        </r>
      </text>
    </comment>
    <comment ref="K22" authorId="4" shapeId="0" xr:uid="{00000000-0006-0000-0000-00000B000000}">
      <text>
        <r>
          <rPr>
            <b/>
            <sz val="12"/>
            <rFont val="Tahoma"/>
            <family val="2"/>
          </rPr>
          <t>For trips lasting an entire day (started day), meal allowance for 6-12 hours is compensated with 1/2 the full day rate. Full day rates are given from 12 hours onwards.</t>
        </r>
      </text>
    </comment>
    <comment ref="K24" authorId="4" shapeId="0" xr:uid="{00000000-0006-0000-0000-00000C000000}">
      <text>
        <r>
          <rPr>
            <b/>
            <sz val="12"/>
            <rFont val="Tahoma"/>
            <family val="2"/>
          </rPr>
          <t xml:space="preserve">For trips lasting an entire day (started day), meal allowance for 6-12 hours is compensated with 1/2 the full day rate. Full day rates are given from 12 hours onwards. Overnighting at a boarding house gives the same rate, but parts of the amount become tax liable. </t>
        </r>
      </text>
    </comment>
    <comment ref="K25" authorId="4" shapeId="0" xr:uid="{00000000-0006-0000-0000-00000D000000}">
      <text>
        <r>
          <rPr>
            <b/>
            <sz val="12"/>
            <rFont val="Tahoma"/>
            <family val="2"/>
          </rPr>
          <t xml:space="preserve">For trips lasting an entire day (started day), meal allowance for 6-12 hours is compensated with 1/2 the full day rate. Full day rates are given from 12 hours onwards. Overnighting at a dorm / barrack or private residence gives the same rate, but parts of the amount become tax liable. </t>
        </r>
      </text>
    </comment>
    <comment ref="J27" authorId="0" shapeId="0" xr:uid="{00000000-0006-0000-0000-00000E000000}">
      <text>
        <r>
          <rPr>
            <b/>
            <sz val="12"/>
            <rFont val="Tahoma"/>
            <family val="2"/>
          </rPr>
          <t>Kursgodtgjørelse gis for antall hele døgn(24 timer) hvor alle tre måltider er dekket av arbeidsgiver eller andre.</t>
        </r>
        <r>
          <rPr>
            <sz val="8"/>
            <rFont val="Tahoma"/>
            <family val="2"/>
          </rPr>
          <t xml:space="preserve">
</t>
        </r>
      </text>
    </comment>
    <comment ref="C30" authorId="2" shapeId="0" xr:uid="{5FE9CE73-44BB-45D6-B023-27A3668051B4}">
      <text>
        <r>
          <rPr>
            <b/>
            <sz val="9"/>
            <rFont val="Tahoma"/>
            <family val="2"/>
          </rPr>
          <t>Compensation supplement for trips abroad</t>
        </r>
        <r>
          <rPr>
            <sz val="9"/>
            <rFont val="Tahoma"/>
            <family val="2"/>
          </rPr>
          <t xml:space="preserve">
</t>
        </r>
      </text>
    </comment>
    <comment ref="K30" authorId="6" shapeId="0" xr:uid="{00000000-0006-0000-0000-00000F000000}">
      <text>
        <r>
          <rPr>
            <b/>
            <sz val="12"/>
            <rFont val="Tahoma"/>
            <family val="2"/>
          </rPr>
          <t xml:space="preserve">For trips over 1 full day, a new day is considered to begin at 12 hours into the next day. For trips under one full day, the compensation supplement is paid out after 12 hours. </t>
        </r>
      </text>
    </comment>
    <comment ref="K34" authorId="3" shapeId="0" xr:uid="{00000000-0006-0000-0000-000010000000}">
      <text>
        <r>
          <rPr>
            <b/>
            <sz val="12"/>
            <rFont val="Tahoma"/>
            <family val="2"/>
          </rPr>
          <t>Passenger supplement is given per kilometer, per passenger. Passengers must be on assignment on behalf of the public sector and their full names must be given in the comment field on the back side of the form.</t>
        </r>
      </text>
    </comment>
    <comment ref="C40" authorId="4" shapeId="0" xr:uid="{00000000-0006-0000-0000-000011000000}">
      <text>
        <r>
          <rPr>
            <b/>
            <sz val="12"/>
            <rFont val="Tahoma"/>
            <family val="2"/>
          </rPr>
          <t xml:space="preserve">Specify the number of meal deductions. The form will work out the correct deduction in NOK. </t>
        </r>
      </text>
    </comment>
    <comment ref="G40" authorId="4" shapeId="0" xr:uid="{00000000-0006-0000-0000-000012000000}">
      <text>
        <r>
          <rPr>
            <b/>
            <sz val="12"/>
            <rFont val="Tahoma"/>
            <family val="2"/>
          </rPr>
          <t>Note that a full lunch must have been served in order to claim lunch deduction.</t>
        </r>
      </text>
    </comment>
    <comment ref="C46" authorId="4" shapeId="0" xr:uid="{00000000-0006-0000-0000-000013000000}">
      <text>
        <r>
          <rPr>
            <b/>
            <sz val="12"/>
            <rFont val="Tahoma"/>
            <family val="2"/>
          </rPr>
          <t>Choose country in the drop-down menu to the right</t>
        </r>
      </text>
    </comment>
    <comment ref="C47" authorId="4" shapeId="0" xr:uid="{00000000-0006-0000-0000-000014000000}">
      <text>
        <r>
          <rPr>
            <b/>
            <sz val="12"/>
            <rFont val="Tahoma"/>
            <family val="2"/>
          </rPr>
          <t>Choose country in the drop-down menu to the right</t>
        </r>
      </text>
    </comment>
    <comment ref="C48" authorId="4" shapeId="0" xr:uid="{00000000-0006-0000-0000-000015000000}">
      <text>
        <r>
          <rPr>
            <b/>
            <sz val="12"/>
            <rFont val="Tahoma"/>
            <family val="2"/>
          </rPr>
          <t>Choose country in the drop-down menu to the right</t>
        </r>
      </text>
    </comment>
    <comment ref="C49" authorId="4" shapeId="0" xr:uid="{00000000-0006-0000-0000-000016000000}">
      <text>
        <r>
          <rPr>
            <b/>
            <sz val="12"/>
            <rFont val="Tahoma"/>
            <family val="2"/>
          </rPr>
          <t>Choose country in the drop-down menu to the right</t>
        </r>
      </text>
    </comment>
    <comment ref="G52" authorId="2" shapeId="0" xr:uid="{552C7774-B1BA-40C3-B6DD-1174335AB2DB}">
      <text>
        <r>
          <rPr>
            <b/>
            <sz val="9"/>
            <rFont val="Tahoma"/>
            <family val="2"/>
          </rPr>
          <t xml:space="preserve">Only if you were paid a travel advance ("reiseforskudd"): was it paid out in SAP or outside of SAP?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Siri Qviller</author>
    <author>Erik Jahre</author>
    <author>0-siqv</author>
  </authors>
  <commentList>
    <comment ref="I4" authorId="0" shapeId="0" xr:uid="{00000000-0006-0000-0100-000001000000}">
      <text>
        <r>
          <rPr>
            <b/>
            <sz val="12"/>
            <rFont val="Tahoma"/>
            <family val="2"/>
          </rPr>
          <t xml:space="preserve">CODES:
</t>
        </r>
        <r>
          <rPr>
            <sz val="10"/>
            <rFont val="Tahoma"/>
            <family val="2"/>
          </rPr>
          <t xml:space="preserve">
</t>
        </r>
        <r>
          <rPr>
            <b/>
            <sz val="12"/>
            <rFont val="Tahoma"/>
            <family val="2"/>
          </rPr>
          <t>Blank  for normal driving
X        for driving home/work
U        for driving abroad
Click on the "More info" button for more guidance on these codes</t>
        </r>
      </text>
    </comment>
    <comment ref="J4" authorId="1" shapeId="0" xr:uid="{00000000-0006-0000-0100-000002000000}">
      <text>
        <r>
          <rPr>
            <b/>
            <sz val="12"/>
            <rFont val="Tahoma"/>
            <family val="2"/>
          </rPr>
          <t xml:space="preserve">Number of kilometers driven should only be filled out if kilometer allowance for use of private car is to be given. In this case, do not fill in the "amount" field yourself. The amount will be calculated and transferred to the front page automatically. 
</t>
        </r>
      </text>
    </comment>
    <comment ref="L4" authorId="2" shapeId="0" xr:uid="{00000000-0006-0000-0100-000003000000}">
      <text>
        <r>
          <rPr>
            <b/>
            <sz val="12"/>
            <rFont val="Tahoma"/>
            <family val="2"/>
          </rPr>
          <t xml:space="preserve">If a private mode of transportation is not used and you wish to specify an amount, write the amount here. It is unnecessary to fill out a currency for declarations made in Norwegian kroner (NOK).  </t>
        </r>
      </text>
    </comment>
    <comment ref="M4" authorId="0" shapeId="0" xr:uid="{00000000-0006-0000-0100-000004000000}">
      <text>
        <r>
          <rPr>
            <b/>
            <sz val="12"/>
            <rFont val="Tahoma"/>
            <family val="2"/>
          </rPr>
          <t>Exchange rate in terms of 1 NOK. I.e. currencies other than GBP, USD, og EUR must be divided by 100.</t>
        </r>
        <r>
          <rPr>
            <sz val="10"/>
            <rFont val="Tahoma"/>
            <family val="2"/>
          </rPr>
          <t xml:space="preserve">
</t>
        </r>
      </text>
    </comment>
    <comment ref="N4" authorId="2" shapeId="0" xr:uid="{00000000-0006-0000-0100-000005000000}">
      <text>
        <r>
          <rPr>
            <b/>
            <sz val="12"/>
            <rFont val="Tahoma"/>
            <family val="2"/>
          </rPr>
          <t xml:space="preserve">
You cannot write an amount in this field. If you need to set in an amount here, place in in the "amount in currency" field and it will automatically transfer here,</t>
        </r>
        <r>
          <rPr>
            <sz val="8"/>
            <rFont val="Tahoma"/>
            <family val="2"/>
          </rPr>
          <t xml:space="preserve">
</t>
        </r>
      </text>
    </comment>
    <comment ref="M22" authorId="0" shapeId="0" xr:uid="{00000000-0006-0000-0100-000006000000}">
      <text>
        <r>
          <rPr>
            <b/>
            <sz val="12"/>
            <rFont val="Tahoma"/>
            <family val="2"/>
          </rPr>
          <t>Exchange rate in terms of 1 NOK. I.e. currencies other than GBP, USD, og EUR must be divided by 100.</t>
        </r>
        <r>
          <rPr>
            <sz val="10"/>
            <rFont val="Tahoma"/>
            <family val="2"/>
          </rPr>
          <t xml:space="preserve">
</t>
        </r>
      </text>
    </comment>
    <comment ref="B42" authorId="0" shapeId="0" xr:uid="{00000000-0006-0000-0100-000007000000}">
      <text>
        <r>
          <rPr>
            <b/>
            <sz val="12"/>
            <rFont val="Tahoma"/>
            <family val="2"/>
          </rPr>
          <t>Flight tickets, hotels etc. that are already paid by the employer should be written here in order to facilitate estimation of the trip's total costs.</t>
        </r>
        <r>
          <rPr>
            <sz val="10"/>
            <rFont val="Tahoma"/>
            <family val="2"/>
          </rPr>
          <t xml:space="preserve">
</t>
        </r>
      </text>
    </comment>
  </commentList>
</comments>
</file>

<file path=xl/sharedStrings.xml><?xml version="1.0" encoding="utf-8"?>
<sst xmlns="http://schemas.openxmlformats.org/spreadsheetml/2006/main" count="519" uniqueCount="437">
  <si>
    <t xml:space="preserve"> </t>
  </si>
  <si>
    <t xml:space="preserve">
</t>
  </si>
  <si>
    <t xml:space="preserve">   </t>
  </si>
  <si>
    <t>Sats</t>
  </si>
  <si>
    <t xml:space="preserve">              </t>
  </si>
  <si>
    <t xml:space="preserve">  </t>
  </si>
  <si>
    <t>Trekk for kost</t>
  </si>
  <si>
    <t>Frokost</t>
  </si>
  <si>
    <t>Lunsj</t>
  </si>
  <si>
    <t>Middag</t>
  </si>
  <si>
    <t>Hotell innland</t>
  </si>
  <si>
    <t>Hotell utland</t>
  </si>
  <si>
    <t>Pensjonat</t>
  </si>
  <si>
    <t>Hybel/brakke/privat</t>
  </si>
  <si>
    <t>Dato</t>
  </si>
  <si>
    <t>Sign.</t>
  </si>
  <si>
    <t>Sum</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</si>
  <si>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</si>
  <si>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</si>
  <si>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</si>
  <si>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</si>
  <si>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</si>
  <si>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</si>
  <si>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</si>
  <si>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</si>
  <si>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</si>
  <si>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</si>
  <si>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</si>
  <si>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</si>
  <si>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</si>
  <si>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</si>
  <si>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</si>
  <si>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</si>
  <si>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</si>
  <si>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</si>
  <si>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</si>
  <si>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</si>
  <si>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</si>
  <si>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</si>
  <si>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</si>
  <si>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</si>
  <si>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</si>
  <si>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</si>
  <si>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</si>
  <si>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</si>
  <si>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</si>
  <si>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</si>
  <si>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over 12 timer</t>
  </si>
  <si>
    <t xml:space="preserve">      Innland, over 12 kostgodtgj m/overnatting</t>
  </si>
  <si>
    <t>Tidsintervall</t>
  </si>
  <si>
    <t>5-9 timer</t>
  </si>
  <si>
    <t>9-12 timer</t>
  </si>
  <si>
    <t>U</t>
  </si>
  <si>
    <t>8 - 12 timer</t>
  </si>
  <si>
    <t>Maks % av godtgjørelse</t>
  </si>
  <si>
    <t xml:space="preserve">      Kilometergodtgjørelse utland</t>
  </si>
  <si>
    <t>Tilhenger</t>
  </si>
  <si>
    <t>Georgia</t>
  </si>
  <si>
    <t xml:space="preserve">      Kostgodtgjørelse beording over 28 døgn</t>
  </si>
  <si>
    <t xml:space="preserve">      Kostgodtgjøring beordring 0-28 døgn</t>
  </si>
  <si>
    <t xml:space="preserve">      Ulegitimert overnatting beordring 0-28 døgn</t>
  </si>
  <si>
    <t>Montenegro</t>
  </si>
  <si>
    <t>Serbia</t>
  </si>
  <si>
    <t>Satser for trekk av kost ved opphold på pensjonat</t>
  </si>
  <si>
    <t>EL-bil</t>
  </si>
  <si>
    <t>K-elem.7</t>
  </si>
  <si>
    <t>K-elem.6</t>
  </si>
  <si>
    <t>K-elem.4</t>
  </si>
  <si>
    <t>K-elem.5</t>
  </si>
  <si>
    <t>Region</t>
  </si>
  <si>
    <t>Tromsø</t>
  </si>
  <si>
    <t>Postnr.</t>
  </si>
  <si>
    <t xml:space="preserve">      Innland, kostgodtgj. u/overnatting</t>
  </si>
  <si>
    <t>REGULATIV</t>
  </si>
  <si>
    <t>Tjenestereise</t>
  </si>
  <si>
    <t>Tj.reise dagreise innenlands</t>
  </si>
  <si>
    <t>Tj.reise (pensjonat u/kok)</t>
  </si>
  <si>
    <t>Tj.reise (hybel/priv. m/kok)</t>
  </si>
  <si>
    <t>Pensj. u/kok (trekkfri)</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</si>
  <si>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</si>
  <si>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</si>
  <si>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</si>
  <si>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</si>
  <si>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</si>
  <si>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</si>
  <si>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</si>
  <si>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</si>
  <si>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ANDRE FREMKOMSTMIDLER</t>
  </si>
  <si>
    <t>REGION</t>
  </si>
  <si>
    <t>KOSTGODTGJØRELSE</t>
  </si>
  <si>
    <t xml:space="preserve">ULEGITIMERT </t>
  </si>
  <si>
    <t>MED OVERNATTING</t>
  </si>
  <si>
    <t>Trekk for kost utland, 1</t>
  </si>
  <si>
    <t>Kontroll</t>
  </si>
  <si>
    <t>Km</t>
  </si>
  <si>
    <t>Tj.reise (&gt;28 dager)</t>
  </si>
  <si>
    <t>Hybel/priv. med kok (trekkfri)</t>
  </si>
  <si>
    <t>Feltavtale</t>
  </si>
  <si>
    <t>Feltavtale HINT</t>
  </si>
  <si>
    <t>Nattillegg</t>
  </si>
  <si>
    <t>Ja</t>
  </si>
  <si>
    <t>Nei</t>
  </si>
  <si>
    <t>JA/NEI</t>
  </si>
  <si>
    <t>X</t>
  </si>
  <si>
    <t>Budsjett- disponering</t>
  </si>
  <si>
    <t>Summering av kjøretype</t>
  </si>
  <si>
    <t xml:space="preserve">      Trekkfri kostgodtgjørelse for pensjonat</t>
  </si>
  <si>
    <t xml:space="preserve">      Trekkfri kostgodtgjørelse hybel/brakke/priv</t>
  </si>
  <si>
    <t xml:space="preserve">      Administrativ forpleining</t>
  </si>
  <si>
    <t xml:space="preserve">      Administrativ forpleining utland</t>
  </si>
  <si>
    <t xml:space="preserve">      Tillegg</t>
  </si>
  <si>
    <t xml:space="preserve">      Km.godtgj.</t>
  </si>
  <si>
    <t>Satser for trekk av kost ved opphold på hybel/brakke/privat</t>
  </si>
  <si>
    <t>SAP</t>
  </si>
  <si>
    <t xml:space="preserve">      Kompensasjonstillegg, utland</t>
  </si>
  <si>
    <t xml:space="preserve">      Grense for legitimerte overnattingsutgifter, innland</t>
  </si>
  <si>
    <t>Kosovo</t>
  </si>
  <si>
    <t>Burundi</t>
  </si>
  <si>
    <t>Sør-Afrika</t>
  </si>
  <si>
    <t>Azorene</t>
  </si>
  <si>
    <t xml:space="preserve">      Km-godtgjørelse 0- 10000 km</t>
  </si>
  <si>
    <t xml:space="preserve">      Km-godtgjørelse over 10000 km *</t>
  </si>
  <si>
    <t xml:space="preserve">      Kilometergodtgjørelse i Tromsø 0-10000</t>
  </si>
  <si>
    <t xml:space="preserve">      Kilometergodtgjørelse Tromsø &gt; 10000</t>
  </si>
  <si>
    <t>Afrika:</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</si>
  <si>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</si>
  <si>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</si>
  <si>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</si>
  <si>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</si>
  <si>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</si>
  <si>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</si>
  <si>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</si>
  <si>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</si>
  <si>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</si>
  <si>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</si>
  <si>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</si>
  <si>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</si>
  <si>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</si>
  <si>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</si>
  <si>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</si>
  <si>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</si>
  <si>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</si>
  <si>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</si>
  <si>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</si>
  <si>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</si>
  <si>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</si>
  <si>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 </t>
  </si>
  <si>
    <t>Tanzania</t>
  </si>
  <si>
    <t>Togo</t>
  </si>
  <si>
    <t>Zambia</t>
  </si>
  <si>
    <t>Zimbabwe</t>
  </si>
  <si>
    <t>Øvrige områder</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</si>
  <si>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</si>
  <si>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</si>
  <si>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</si>
  <si>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</si>
  <si>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</si>
  <si>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</si>
  <si>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</si>
  <si>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</si>
  <si>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</si>
  <si>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</si>
  <si>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</si>
  <si>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</si>
  <si>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</si>
  <si>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</si>
  <si>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</si>
  <si>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</si>
  <si>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</si>
  <si>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</si>
  <si>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</si>
  <si>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</si>
  <si>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</si>
  <si>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</si>
  <si>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</si>
  <si>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</si>
  <si>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</si>
  <si>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</si>
  <si>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</si>
  <si>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</si>
  <si>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</si>
  <si>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</si>
  <si>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</si>
  <si>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Myanmar (Burma)</t>
  </si>
  <si>
    <t>Filippinene</t>
  </si>
  <si>
    <t>Forente arabiske emirater</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</si>
  <si>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</si>
  <si>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</si>
  <si>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</si>
  <si>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</si>
  <si>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</si>
  <si>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</si>
  <si>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</si>
  <si>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</si>
  <si>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</si>
  <si>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</si>
  <si>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</si>
  <si>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</si>
  <si>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</si>
  <si>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</si>
  <si>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</si>
  <si>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</si>
  <si>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</si>
  <si>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</si>
  <si>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</si>
  <si>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Singapore</t>
  </si>
  <si>
    <t>Sri Lanka</t>
  </si>
  <si>
    <t>Sør-Korea</t>
  </si>
  <si>
    <t>Taiwan</t>
  </si>
  <si>
    <t>Thailand</t>
  </si>
  <si>
    <t>Tyrkia</t>
  </si>
  <si>
    <t>Vietnam</t>
  </si>
  <si>
    <t>Jemen</t>
  </si>
  <si>
    <t>Australia</t>
  </si>
  <si>
    <t>Europa:</t>
  </si>
  <si>
    <t>Belgia</t>
  </si>
  <si>
    <t>Bulgaria</t>
  </si>
  <si>
    <t>  København</t>
  </si>
  <si>
    <t>Estland</t>
  </si>
  <si>
    <t>Finland</t>
  </si>
  <si>
    <t>Frankrike</t>
  </si>
  <si>
    <t>  Paris</t>
  </si>
  <si>
    <t>Hellas</t>
  </si>
  <si>
    <t>Hviterussland</t>
  </si>
  <si>
    <t>Irland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</si>
  <si>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</si>
  <si>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</si>
  <si>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</si>
  <si>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</si>
  <si>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</si>
  <si>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</si>
  <si>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</si>
  <si>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</si>
  <si>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</si>
  <si>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</si>
  <si>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</si>
  <si>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</si>
  <si>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</si>
  <si>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</si>
  <si>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</si>
  <si>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</si>
  <si>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</si>
  <si>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</si>
  <si>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</si>
  <si>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</si>
  <si>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</si>
  <si>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</si>
  <si>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Zürich</t>
  </si>
  <si>
    <t>Sverige</t>
  </si>
  <si>
    <t>Tyskland</t>
  </si>
  <si>
    <t>  Berlin</t>
  </si>
  <si>
    <t>Ukraina</t>
  </si>
  <si>
    <t>Ungarn</t>
  </si>
  <si>
    <t>Østerrike</t>
  </si>
  <si>
    <t>  Wien</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</si>
  <si>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</si>
  <si>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</si>
  <si>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</si>
  <si>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</si>
  <si>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</si>
  <si>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</si>
  <si>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</si>
  <si>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</si>
  <si>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  New York</t>
  </si>
  <si>
    <t>Brunei</t>
  </si>
  <si>
    <t xml:space="preserve">  Istanbul</t>
  </si>
  <si>
    <t>Øst Timor</t>
  </si>
  <si>
    <t>Australia og Oceania:</t>
  </si>
  <si>
    <t>New Zealand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</si>
  <si>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</si>
  <si>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</si>
  <si>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</si>
  <si>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</si>
  <si>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</si>
  <si>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</si>
  <si>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</si>
  <si>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</si>
  <si>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</si>
  <si>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</si>
  <si>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</si>
  <si>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</si>
  <si>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</si>
  <si>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</si>
  <si>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</si>
  <si>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</si>
  <si>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</si>
  <si>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</si>
  <si>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</si>
  <si>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</si>
  <si>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</si>
  <si>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</si>
  <si>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</si>
  <si>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</si>
  <si>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Er virksomheten omfattet av nettoføringsordningen?</t>
  </si>
  <si>
    <t>ja</t>
  </si>
  <si>
    <t>nei</t>
  </si>
  <si>
    <t>Bosnia- Hercegovina</t>
  </si>
  <si>
    <t>Swaziland</t>
  </si>
  <si>
    <t>  Rio de Janeiro</t>
  </si>
  <si>
    <t xml:space="preserve">  San Francisco</t>
  </si>
  <si>
    <t>  Washington</t>
  </si>
  <si>
    <t>Kazakhstan</t>
  </si>
  <si>
    <t>Saudi Arabia</t>
  </si>
  <si>
    <t>Papua New Guinea</t>
  </si>
  <si>
    <t xml:space="preserve">Sum km </t>
  </si>
  <si>
    <t xml:space="preserve">  Geneve</t>
  </si>
  <si>
    <t>Gabon</t>
  </si>
  <si>
    <t>Kongo</t>
  </si>
  <si>
    <t>Demokratiske republikken Kongo</t>
  </si>
  <si>
    <t>P-number</t>
  </si>
  <si>
    <t>Name (last, first)</t>
  </si>
  <si>
    <t>Employee number</t>
  </si>
  <si>
    <t>Trip number</t>
  </si>
  <si>
    <t>Document type</t>
  </si>
  <si>
    <t>Number</t>
  </si>
  <si>
    <t>Private address</t>
  </si>
  <si>
    <t>Position</t>
  </si>
  <si>
    <t>Bank account number</t>
  </si>
  <si>
    <t>Client</t>
  </si>
  <si>
    <t>Department</t>
  </si>
  <si>
    <t>Employer</t>
  </si>
  <si>
    <t>Destination</t>
  </si>
  <si>
    <t xml:space="preserve">Departure </t>
  </si>
  <si>
    <t xml:space="preserve">  Time</t>
  </si>
  <si>
    <t xml:space="preserve">  Date</t>
  </si>
  <si>
    <t xml:space="preserve">  Return</t>
  </si>
  <si>
    <t>City</t>
  </si>
  <si>
    <t>Trip purpose</t>
  </si>
  <si>
    <t>Firm's code (4 digit)</t>
  </si>
  <si>
    <t>Cost center</t>
  </si>
  <si>
    <t>Amount</t>
  </si>
  <si>
    <t>Account</t>
  </si>
  <si>
    <t>Rate</t>
  </si>
  <si>
    <t>Subsistence allowance without overnight accomodation</t>
  </si>
  <si>
    <t>Domestic</t>
  </si>
  <si>
    <t>Abroad 6-12 h.</t>
  </si>
  <si>
    <t>Abroad &gt;12 h.</t>
  </si>
  <si>
    <t>Hotel in Norway</t>
  </si>
  <si>
    <t>^ The fields marked in green with italicized text should only be filled out if you are not already registered in our payroll system.</t>
  </si>
  <si>
    <t>Subsistence allowance with overnight accomodaiton</t>
  </si>
  <si>
    <t>Boarding house, domestic *</t>
  </si>
  <si>
    <t>Dorm/private, domestic *</t>
  </si>
  <si>
    <t>Type of trip</t>
  </si>
  <si>
    <t>Started day, domestic, &gt; 12 hr.</t>
  </si>
  <si>
    <t>Started day, domestic, 6-12 hr.</t>
  </si>
  <si>
    <t>Hotel abroad</t>
  </si>
  <si>
    <t>Dorm/priv.ab *</t>
  </si>
  <si>
    <t>Boarding abr.*</t>
  </si>
  <si>
    <t>Start.day6-12h</t>
  </si>
  <si>
    <t>Night supplement</t>
  </si>
  <si>
    <t>Comp. Supplement</t>
  </si>
  <si>
    <t>Abroad*</t>
  </si>
  <si>
    <t>Car</t>
  </si>
  <si>
    <t>Home - work (tax liable) *</t>
  </si>
  <si>
    <t>Own means of transportation. Specify trip details on back side.</t>
  </si>
  <si>
    <t>Other</t>
  </si>
  <si>
    <t xml:space="preserve">     TOTALS</t>
  </si>
  <si>
    <t>Passenger supplement, see note</t>
  </si>
  <si>
    <t>Kilometer allowance, abroad</t>
  </si>
  <si>
    <t>Dietary allowance</t>
  </si>
  <si>
    <t>Stay over 28 days</t>
  </si>
  <si>
    <t>Breakfast</t>
  </si>
  <si>
    <t>Lunch</t>
  </si>
  <si>
    <t>Dinner</t>
  </si>
  <si>
    <t>6-12 hours</t>
  </si>
  <si>
    <t>over 12 hours</t>
  </si>
  <si>
    <t>Meal deductions</t>
  </si>
  <si>
    <t>Boarding, domestic*</t>
  </si>
  <si>
    <t>Dorm/private dom. *</t>
  </si>
  <si>
    <t>Other allowances</t>
  </si>
  <si>
    <t>Travel expenses / allowances</t>
  </si>
  <si>
    <t>Boarding, abroad *</t>
  </si>
  <si>
    <t>Dorm/priv., abroad*</t>
  </si>
  <si>
    <t xml:space="preserve">   Total travel expenses</t>
  </si>
  <si>
    <t>Other deductions</t>
  </si>
  <si>
    <t xml:space="preserve"> Total sum (Tax liable reimbursements are marked with an asterisk *)</t>
  </si>
  <si>
    <t>Location of travel advance (if paid out)</t>
  </si>
  <si>
    <t>I agree that any eventual amount owed can be deducted from my salary</t>
  </si>
  <si>
    <t>Declarant's signature</t>
  </si>
  <si>
    <t>Rates and calculations are included to give an approximate overview of the payment amount. Current rates and calculations, as determined by the tax authorities, will be used when reimbursing travel expenses. The final payment amount may be reduced due to tax withholding.</t>
  </si>
  <si>
    <t>Travel expenses</t>
  </si>
  <si>
    <t xml:space="preserve">                              Travel specification</t>
  </si>
  <si>
    <t>Time</t>
  </si>
  <si>
    <t>Place</t>
  </si>
  <si>
    <t>Date</t>
  </si>
  <si>
    <t>Driving type</t>
  </si>
  <si>
    <t>Currency</t>
  </si>
  <si>
    <t>Amount in currency</t>
  </si>
  <si>
    <t xml:space="preserve"> EXR</t>
  </si>
  <si>
    <t xml:space="preserve">  Amount</t>
  </si>
  <si>
    <t>From</t>
  </si>
  <si>
    <t>To</t>
  </si>
  <si>
    <t>Mode of transport</t>
  </si>
  <si>
    <t xml:space="preserve">    Foreign currency</t>
  </si>
  <si>
    <t>Partial sum</t>
  </si>
  <si>
    <t>Sum km home-work</t>
  </si>
  <si>
    <t>Sum km abroad</t>
  </si>
  <si>
    <t xml:space="preserve"> Given by</t>
  </si>
  <si>
    <t xml:space="preserve"> Date</t>
  </si>
  <si>
    <t>Paper receipt?</t>
  </si>
  <si>
    <t>Specification</t>
  </si>
  <si>
    <t>EXR</t>
  </si>
  <si>
    <t xml:space="preserve">   Expenses for lodging, toll, etc.</t>
  </si>
  <si>
    <t>Foreign currency</t>
  </si>
  <si>
    <t>Travel expenses - automatically transferred to front page</t>
  </si>
  <si>
    <t xml:space="preserve">  Paid by employer</t>
  </si>
  <si>
    <t>Amount in NOK</t>
  </si>
  <si>
    <t xml:space="preserve">If name and place of overnight accomodation is not provided, tax will be withdrawn on the amount that exceeds the Tax Administration's prepayment rates for dorm/barracks with cooking possibility. </t>
  </si>
  <si>
    <t xml:space="preserve">   Overnight lodging (Name and place of hotel, boarding house, etc. (Not private) )</t>
  </si>
  <si>
    <r>
      <t xml:space="preserve">   Comments </t>
    </r>
    <r>
      <rPr>
        <sz val="14"/>
        <color rgb="FF000000"/>
        <rFont val="Arial"/>
        <family val="2"/>
      </rPr>
      <t>(Passenger name(s) must be declared here)</t>
    </r>
  </si>
  <si>
    <t xml:space="preserve">      Transferred from back page</t>
  </si>
  <si>
    <t>Norwegian</t>
  </si>
  <si>
    <t>English</t>
  </si>
  <si>
    <t>Hybel/priv.med kok (trekkfri)</t>
  </si>
  <si>
    <t>Pensj.u/kok (trekkfri)</t>
  </si>
  <si>
    <t>Hotell abroad</t>
  </si>
  <si>
    <t>Business trip, hotel</t>
  </si>
  <si>
    <t>Business day trip in Norway</t>
  </si>
  <si>
    <t>(no overnight)</t>
  </si>
  <si>
    <t>Business trip &gt; 28 days</t>
  </si>
  <si>
    <t>Bus. trip-dorm/private with kitchen</t>
  </si>
  <si>
    <t>Bus. trip-dorm/private without kitchen</t>
  </si>
  <si>
    <t>Boarding house without kitchen</t>
  </si>
  <si>
    <t>(without tax)</t>
  </si>
  <si>
    <t>Dorm/private with kitchen</t>
  </si>
  <si>
    <t>Field agreement</t>
  </si>
  <si>
    <t>Field agreement HiNT</t>
  </si>
  <si>
    <t>Car use approved by</t>
  </si>
  <si>
    <t>Country</t>
  </si>
  <si>
    <t>Hotel abroad adtl.</t>
  </si>
  <si>
    <r>
      <t xml:space="preserve"> </t>
    </r>
    <r>
      <rPr>
        <b/>
        <sz val="22"/>
        <color rgb="FF000000"/>
        <rFont val="Arial Unicode MS"/>
        <family val="2"/>
      </rPr>
      <t>Travel Expense Claim</t>
    </r>
    <r>
      <rPr>
        <b/>
        <sz val="14"/>
        <color rgb="FF000000"/>
        <rFont val="Arial Unicode MS"/>
        <family val="2"/>
      </rPr>
      <t xml:space="preserve"> </t>
    </r>
    <r>
      <rPr>
        <sz val="14"/>
        <color rgb="FF000000"/>
        <rFont val="Arial Unicode MS"/>
        <family val="2"/>
      </rPr>
      <t>(from 01.06.2020)</t>
    </r>
    <r>
      <rPr>
        <b/>
        <sz val="14"/>
        <color rgb="FF000000"/>
        <rFont val="Arial Unicode MS"/>
        <family val="2"/>
      </rPr>
      <t xml:space="preserve"> </t>
    </r>
  </si>
  <si>
    <t>lagre</t>
  </si>
  <si>
    <t>UB</t>
  </si>
  <si>
    <t>___</t>
  </si>
  <si>
    <t>DOK</t>
  </si>
  <si>
    <t>EK_Avdeling¤2#4¤2# ¤3#EK_Avsnitt¤2#4¤2# ¤3#EK_Bedriftsnavn¤2#1¤2#Norsk akkreditering¤3#EK_GjelderFra¤2#0¤2#05.02.2021¤3#EK_KlGjelderFra¤2#0¤2#¤3#EK_Opprettet¤2#0¤2#05.02.2021¤3#EK_Utgitt¤2#0¤2#05.02.2021¤3#EK_IBrukDato¤2#0¤2#05.02.2021¤3#EK_DokumentID¤2#0¤2#D00817¤3#EK_DokTittel¤2#0¤2#Travel expense claim form - english¤3#EK_DokType¤2#0¤2#Skjema/Form¤3#EK_DocLvlShort¤2#0¤2# ¤3#EK_DocLevel¤2#0¤2# ¤3#EK_EksRef¤2#2¤2# 0	¤3#EK_Erstatter¤2#0¤2# ¤3#EK_ErstatterD¤2#0¤2# ¤3#EK_Signatur¤2#0¤2#Janicke Sundberg¤3#EK_Verifisert¤2#0¤2# ¤3#EK_Hørt¤2#0¤2# ¤3#EK_AuditReview¤2#2¤2# ¤3#EK_AuditApprove¤2#2¤2# ¤3#EK_Gradering¤2#0¤2#Åpen¤3#EK_Gradnr¤2#4¤2#0¤3#EK_Kapittel¤2#4¤2# ¤3#EK_Referanse¤2#2¤2# 1	D00203	Guidelines for filling in the travel and subsistence claim form	00203	dok00203.docx	¤1#¤3#EK_RefNr¤2#0¤2#.2.1.5.26¤3#EK_Revisjon¤2#0¤2#1.00¤3#EK_Ansvarlig¤2#0¤2#Linda Mari Schwarz¤3#EK_SkrevetAv¤2#0¤2# ¤3#EK_DokAnsvNavn¤2#0¤2#Fagansvarlig lønn¤3#EK_UText2¤2#0¤2# ¤3#EK_UText3¤2#0¤2# ¤3#EK_UText4¤2#0¤2# ¤3#EK_Status¤2#0¤2#I bruk¤3#EK_Stikkord¤2#0¤2#Travel expense claim form, english, subsistence, assessor,¤3#EK_SuperStikkord¤2#0¤2#¤3#EK_Rapport¤2#3¤2#¤3#EK_EKPrintMerke¤2#0¤2#Uoffisiell utskrift er kun gyldig på utskriftsdato¤3#EK_Watermark¤2#0¤2#¤3#EK_Utgave¤2#0¤2#1.00¤3#EK_Merknad¤2#7¤2#¤3#EK_VerLogg¤2#2¤2#Ver. 1.00 - 05.02.2021|¤3#EK_RF1¤2#4¤2# ¤3#EK_RF2¤2#4¤2# ¤3#EK_RF3¤2#4¤2# ¤3#EK_RF4¤2#4¤2# ¤3#EK_RF5¤2#4¤2# ¤3#EK_RF6¤2#4¤2# ¤3#EK_RF7¤2#4¤2# ¤3#EK_RF8¤2#4¤2# ¤3#EK_RF9¤2#4¤2# ¤3#EK_Mappe1¤2#4¤2# ¤3#EK_Mappe2¤2#4¤2# ¤3#EK_Mappe3¤2#4¤2# ¤3#EK_Mappe4¤2#4¤2# ¤3#EK_Mappe5¤2#4¤2# ¤3#EK_Mappe6¤2#4¤2# ¤3#EK_Mappe7¤2#4¤2# ¤3#EK_Mappe8¤2#4¤2# ¤3#EK_Mappe9¤2#4¤2# ¤3#EK_DL¤2#0¤2#26¤3#EK_GjelderTil¤2#0¤2#¤3#EK_Vedlegg¤2#2¤2# 0	¤3#EK_AvdelingOver¤2#4¤2# ¤3#EK_HRefNr¤2#0¤2# ¤3#EK_HbNavn¤2#0¤2# ¤3#EK_DokRefnr¤2#4¤2#00020105¤3#EK_Dokendrdato¤2#4¤2#05.02.2021 15:13:26¤3#EK_HbType¤2#4¤2# ¤3#EK_Offisiell¤2#4¤2# ¤3#EK_VedleggRef¤2#4¤2#.2.1.5.26¤3#EK_Strukt00¤2#5¤2#.¤5#2¤5#Kjerneprosesser¤5#1¤5#0¤4#.¤5#1¤5#Akkreditering¤5#4¤5#0¤4#.¤5#5¤5#TB-/TE-dokumenter¤5#0¤5#0¤4#/¤3#EK_Strukt01¤2#5¤2#¤3#EK_Pub¤2#6¤2#;¤3#EKR_DokType¤2#0¤2# ¤3#EKR_Doktittel¤2#0¤2# ¤3#EKR_DokumentID¤2#0¤2# ¤3#EKR_RefNr¤2#0¤2# ¤3#EKR_Gradering¤2#0¤2# ¤3#EKR_Signatur¤2#0¤2# ¤3#EKR_Verifisert¤2#0¤2# ¤3#EKR_Hørt¤2#0¤2# ¤3#EKR_AuditReview¤2#2¤2# ¤3#EKR_AuditApprove¤2#2¤2# ¤3#EKR_AuditFinal¤2#2¤2# ¤3#EKR_Dokeier¤2#0¤2# ¤3#EKR_Status¤2#0¤2# ¤3#EKR_Opprettet¤2#0¤2# ¤3#EKR_Endret¤2#0¤2# ¤3#EKR_Ibruk¤2#0¤2# ¤3#EKR_Rapport¤2#3¤2# ¤3#EKR_Utgitt¤2#0¤2# ¤3#EKR_SkrevetAv¤2#0¤2# ¤3#EKR_UText1¤2#0¤2# ¤3#EKR_UText2¤2#0¤2# ¤3#EKR_UText3¤2#0¤2# ¤3#EKR_UText4¤2#0¤2# ¤3#EKR_DokRefnr¤2#4¤2# ¤3#EKR_Gradnr¤2#4¤2# ¤3#EKR_Strukt00¤2#5¤2#.¤5#2¤5#Kjerneprosesser¤5#1¤5#0¤4#.¤5#1¤5#Akkreditering¤5#4¤5#0¤4#.¤5#5¤5#TB-/TE-dokumenter¤5#0¤5#0¤4#/¤3#</t>
  </si>
  <si>
    <t>Travel expense claim form - guidelines - external assessor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</si>
</sst>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m/d"/>
    <numFmt numFmtId="166" formatCode="h:mm"/>
  </numFmts>
  <fonts count="50">
    <font>
      <sz val="10"/>
      <name val="Arial"/>
      <family val="2"/>
    </font>
    <font>
      <sz val="10"/>
      <color theme="1"/>
      <name val="Arial"/>
      <family val="2"/>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4"/>
      <color indexed="8"/>
      <name val="Arial Unicode MS"/>
      <family val="2"/>
    </font>
    <font>
      <sz val="11"/>
      <name val="Arial"/>
      <family val="2"/>
    </font>
    <font>
      <b/>
      <sz val="12"/>
      <name val="Tahoma"/>
      <family val="2"/>
    </font>
    <font>
      <sz val="12"/>
      <name val="Arial"/>
      <family val="2"/>
    </font>
    <font>
      <sz val="18"/>
      <name val="Arial Unicode MS"/>
      <family val="2"/>
    </font>
    <font>
      <sz val="16"/>
      <name val="Arial Unicode MS"/>
      <family val="2"/>
    </font>
    <font>
      <sz val="14"/>
      <name val="Arial Unicode MS"/>
      <family val="2"/>
    </font>
    <font>
      <sz val="14"/>
      <name val="Arial"/>
      <family val="2"/>
    </font>
    <font>
      <sz val="10"/>
      <name val="Arial Unicode MS"/>
      <family val="2"/>
    </font>
    <font>
      <b/>
      <sz val="10"/>
      <name val="Arial Unicode MS"/>
      <family val="2"/>
    </font>
    <font>
      <b/>
      <sz val="14"/>
      <name val="Arial Unicode MS"/>
      <family val="2"/>
    </font>
    <font>
      <sz val="14"/>
      <color indexed="43"/>
      <name val="Arial Unicode MS"/>
      <family val="2"/>
    </font>
    <font>
      <sz val="12"/>
      <color indexed="8"/>
      <name val="Arial"/>
      <family val="2"/>
    </font>
    <font>
      <b/>
      <sz val="12"/>
      <color indexed="8"/>
      <name val="Arial"/>
      <family val="2"/>
    </font>
    <font>
      <b/>
      <sz val="14"/>
      <color indexed="8"/>
      <name val="Arial"/>
      <family val="2"/>
    </font>
    <font>
      <sz val="14"/>
      <color indexed="8"/>
      <name val="Arial"/>
      <family val="2"/>
    </font>
    <font>
      <sz val="10"/>
      <color indexed="8"/>
      <name val="Arial"/>
      <family val="2"/>
    </font>
    <font>
      <sz val="8"/>
      <name val="Arial"/>
      <family val="2"/>
    </font>
    <font>
      <sz val="8"/>
      <name val="Tahoma"/>
      <family val="2"/>
    </font>
    <font>
      <b/>
      <sz val="14"/>
      <color indexed="13"/>
      <name val="Arial Unicode MS"/>
      <family val="2"/>
    </font>
    <font>
      <b/>
      <sz val="14"/>
      <color indexed="43"/>
      <name val="Arial Unicode MS"/>
      <family val="2"/>
    </font>
    <font>
      <b/>
      <sz val="10"/>
      <name val="Arial"/>
      <family val="2"/>
    </font>
    <font>
      <b/>
      <sz val="8"/>
      <name val="Arial Unicode MS"/>
      <family val="2"/>
    </font>
    <font>
      <sz val="8"/>
      <name val="Arial Unicode MS"/>
      <family val="2"/>
    </font>
    <font>
      <sz val="10"/>
      <name val="Tahoma"/>
      <family val="2"/>
    </font>
    <font>
      <sz val="10"/>
      <color indexed="21"/>
      <name val="Arial"/>
      <family val="2"/>
    </font>
    <font>
      <b/>
      <sz val="9"/>
      <name val="Tahoma"/>
      <family val="2"/>
    </font>
    <font>
      <sz val="9"/>
      <name val="Tahoma"/>
      <family val="2"/>
    </font>
    <font>
      <sz val="12"/>
      <color rgb="FF000000"/>
      <name val="Arial"/>
      <family val="2"/>
    </font>
    <font>
      <sz val="10"/>
      <color rgb="FF000000"/>
      <name val="Arial"/>
      <family val="2"/>
    </font>
    <font>
      <i/>
      <sz val="10"/>
      <color indexed="21"/>
      <name val="Arial"/>
      <family val="2"/>
    </font>
    <font>
      <b/>
      <sz val="10"/>
      <color indexed="8"/>
      <name val="Arial"/>
      <family val="2"/>
    </font>
    <font>
      <b/>
      <sz val="10"/>
      <name val="Tahoma"/>
      <family val="2"/>
    </font>
    <font>
      <sz val="10"/>
      <color indexed="43"/>
      <name val="Arial"/>
      <family val="2"/>
    </font>
    <font>
      <sz val="8"/>
      <color indexed="8"/>
      <name val="Arial"/>
      <family val="2"/>
    </font>
    <font>
      <sz val="14"/>
      <color rgb="FF000000"/>
      <name val="Arial"/>
      <family val="2"/>
    </font>
    <font>
      <b/>
      <sz val="12"/>
      <name val="Arial"/>
      <family val="2"/>
    </font>
    <font>
      <sz val="11"/>
      <color indexed="8"/>
      <name val="Arial"/>
      <family val="2"/>
    </font>
    <font>
      <b/>
      <sz val="22"/>
      <color indexed="8"/>
      <name val="Arial Unicode MS"/>
      <family val="2"/>
    </font>
    <font>
      <b/>
      <sz val="22"/>
      <color rgb="FF000000"/>
      <name val="Arial Unicode MS"/>
      <family val="2"/>
    </font>
    <font>
      <sz val="22"/>
      <name val="Arial"/>
      <family val="2"/>
    </font>
    <font>
      <b/>
      <sz val="14"/>
      <color rgb="FF000000"/>
      <name val="Arial Unicode MS"/>
      <family val="2"/>
    </font>
    <font>
      <sz val="14"/>
      <color rgb="FF000000"/>
      <name val="Arial Unicode MS"/>
      <family val="2"/>
    </font>
    <font>
      <u val="single"/>
      <sz val="10"/>
      <color theme="10"/>
      <name val="Arial"/>
      <family val="2"/>
    </font>
  </fonts>
  <fills count="12">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34">
    <border>
      <left/>
      <right/>
      <top/>
      <bottom/>
      <diagonal/>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thin">
        <color auto="1"/>
      </left>
      <right style="thin">
        <color auto="1"/>
      </right>
      <top style="thin">
        <color auto="1"/>
      </top>
      <bottom style="thin">
        <color auto="1"/>
      </bottom>
    </border>
    <border>
      <left/>
      <right/>
      <top style="medium">
        <color indexed="8"/>
      </top>
      <bottom style="medium">
        <color indexed="8"/>
      </bottom>
    </border>
    <border>
      <left/>
      <right/>
      <top style="thin">
        <color auto="1"/>
      </top>
      <bottom style="thin">
        <color auto="1"/>
      </bottom>
    </border>
    <border>
      <left/>
      <right/>
      <top style="thin">
        <color auto="1"/>
      </top>
      <bottom/>
    </border>
    <border>
      <left/>
      <right style="thin">
        <color auto="1"/>
      </right>
      <top style="thin">
        <color auto="1"/>
      </top>
      <bottom style="thin">
        <color auto="1"/>
      </bottom>
    </border>
    <border>
      <left style="thin">
        <color auto="1"/>
      </left>
      <right/>
      <top style="thin">
        <color auto="1"/>
      </top>
      <bottom style="thin">
        <color auto="1"/>
      </bottom>
    </border>
    <border>
      <left/>
      <right/>
      <top/>
      <bottom style="thin">
        <color auto="1"/>
      </bottom>
    </border>
    <border>
      <left/>
      <right style="thin">
        <color auto="1"/>
      </right>
      <top/>
      <bottom style="thin">
        <color auto="1"/>
      </bottom>
    </border>
    <border>
      <left style="thin">
        <color auto="1"/>
      </left>
      <right/>
      <top/>
      <bottom style="thin">
        <color auto="1"/>
      </bottom>
    </border>
    <border>
      <left style="thin">
        <color auto="1"/>
      </left>
      <right style="thin">
        <color auto="1"/>
      </right>
      <top style="thin">
        <color auto="1"/>
      </top>
      <bottom/>
    </border>
    <border>
      <left style="thin">
        <color auto="1"/>
      </left>
      <right style="thin">
        <color auto="1"/>
      </right>
      <top/>
      <bottom style="thin">
        <color auto="1"/>
      </bottom>
    </border>
    <border>
      <left style="thin">
        <color indexed="8"/>
      </left>
      <right style="thin">
        <color auto="1"/>
      </right>
      <top style="thin">
        <color indexed="8"/>
      </top>
      <bottom style="thin">
        <color auto="1"/>
      </bottom>
    </border>
    <border>
      <left style="thin">
        <color auto="1"/>
      </left>
      <right style="thin">
        <color auto="1"/>
      </right>
      <top/>
      <bottom/>
    </border>
    <border>
      <left/>
      <right style="thin">
        <color auto="1"/>
      </right>
      <top style="thin">
        <color auto="1"/>
      </top>
      <bottom/>
    </border>
    <border>
      <left/>
      <right style="thin">
        <color auto="1"/>
      </right>
      <top/>
      <bottom/>
    </border>
    <border>
      <left/>
      <right/>
      <top style="thin">
        <color indexed="8"/>
      </top>
      <bottom/>
    </border>
    <border>
      <left style="thin">
        <color auto="1"/>
      </left>
      <right/>
      <top/>
      <bottom/>
    </border>
    <border>
      <left style="thin">
        <color auto="1"/>
      </left>
      <right/>
      <top style="thin">
        <color indexed="8"/>
      </top>
      <bottom/>
    </border>
    <border>
      <left style="thin">
        <color indexed="8"/>
      </left>
      <right style="thin">
        <color auto="1"/>
      </right>
      <top/>
      <bottom/>
    </border>
    <border>
      <left style="thin">
        <color auto="1"/>
      </left>
      <right/>
      <top style="thin">
        <color auto="1"/>
      </top>
      <bottom/>
    </border>
    <border>
      <left style="thin">
        <color auto="1"/>
      </left>
      <right/>
      <top style="thin">
        <color auto="1"/>
      </top>
      <bottom style="thin">
        <color indexed="8"/>
      </bottom>
    </border>
    <border>
      <left/>
      <right style="thin">
        <color auto="1"/>
      </right>
      <top style="thin">
        <color auto="1"/>
      </top>
      <bottom style="thin">
        <color indexed="8"/>
      </bottom>
    </border>
    <border>
      <left/>
      <right style="thin">
        <color indexed="8"/>
      </right>
      <top style="thin">
        <color indexed="8"/>
      </top>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8"/>
      </right>
      <top/>
      <bottom/>
    </border>
    <border>
      <left style="thin">
        <color indexed="8"/>
      </left>
      <right/>
      <top/>
      <bottom style="thin">
        <color auto="1"/>
      </bottom>
    </border>
    <border>
      <left/>
      <right style="thin">
        <color indexed="8"/>
      </right>
      <top/>
      <bottom style="thin">
        <color auto="1"/>
      </bottom>
    </border>
    <border>
      <left style="thin">
        <color indexed="8"/>
      </left>
      <right/>
      <top style="thin">
        <color indexed="8"/>
      </top>
      <bottom style="thin">
        <color indexed="8"/>
      </bottom>
    </border>
    <border>
      <left style="thin">
        <color indexed="8"/>
      </left>
      <right/>
      <top style="thin">
        <color indexed="8"/>
      </top>
      <bottom/>
    </border>
    <border>
      <left style="thin">
        <color indexed="8"/>
      </left>
      <right/>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cellStyleXfs>
  <cellXfs count="505">
    <xf numFmtId="0" fontId="0" fillId="0" borderId="0" xfId="0"/>
    <xf numFmtId="0" fontId="2" fillId="2" borderId="0" xfId="0" applyNumberFormat="1" applyFont="1" applyFill="1" applyAlignment="1" applyProtection="1">
      <alignment/>
      <protection/>
    </xf>
    <xf numFmtId="0" fontId="3" fillId="2" borderId="0" xfId="0" applyNumberFormat="1" applyFont="1" applyFill="1" applyAlignment="1" applyProtection="1">
      <alignment horizontal="left" vertical="center"/>
      <protection/>
    </xf>
    <xf numFmtId="0" fontId="3" fillId="2" borderId="0" xfId="0" applyNumberFormat="1" applyFont="1" applyFill="1" applyAlignment="1" applyProtection="1">
      <alignment horizontal="left" vertical="center" wrapText="1"/>
      <protection/>
    </xf>
    <xf numFmtId="0" fontId="2" fillId="2" borderId="0" xfId="0" applyNumberFormat="1" applyFont="1" applyFill="1" applyAlignment="1" applyProtection="1">
      <alignment vertical="top"/>
      <protection/>
    </xf>
    <xf numFmtId="0" fontId="4" fillId="2" borderId="0" xfId="0" applyNumberFormat="1" applyFont="1" applyFill="1" applyAlignment="1" applyProtection="1">
      <alignment/>
      <protection/>
    </xf>
    <xf numFmtId="0" fontId="2" fillId="3" borderId="0" xfId="0" applyNumberFormat="1" applyFont="1" applyFill="1" applyAlignment="1" applyProtection="1">
      <alignment horizontal="center" vertical="center"/>
      <protection/>
    </xf>
    <xf numFmtId="0" fontId="2" fillId="4" borderId="0" xfId="0" applyNumberFormat="1" applyFont="1" applyFill="1" applyAlignment="1" applyProtection="1">
      <alignment horizontal="center" vertical="center"/>
      <protection locked="0"/>
    </xf>
    <xf numFmtId="0" fontId="5" fillId="2" borderId="0" xfId="0" applyNumberFormat="1" applyFont="1" applyFill="1" applyBorder="1" applyAlignment="1" applyProtection="1">
      <alignment horizontal="left"/>
      <protection/>
    </xf>
    <xf numFmtId="0" fontId="3" fillId="2" borderId="0" xfId="0" applyNumberFormat="1" applyFont="1" applyFill="1" applyAlignment="1" applyProtection="1">
      <alignment vertical="top"/>
      <protection/>
    </xf>
    <xf numFmtId="0" fontId="3" fillId="2" borderId="0" xfId="0" applyNumberFormat="1" applyFont="1" applyFill="1" applyAlignment="1" applyProtection="1">
      <alignment horizontal="center"/>
      <protection/>
    </xf>
    <xf numFmtId="0" fontId="5" fillId="5" borderId="0" xfId="0" applyNumberFormat="1" applyFont="1" applyFill="1" applyAlignment="1">
      <alignment/>
    </xf>
    <xf numFmtId="0" fontId="10" fillId="5" borderId="0" xfId="0" applyNumberFormat="1" applyFont="1" applyFill="1" applyAlignment="1">
      <alignment/>
    </xf>
    <xf numFmtId="0" fontId="11" fillId="5" borderId="0" xfId="0" applyNumberFormat="1" applyFont="1" applyFill="1" applyAlignment="1">
      <alignment/>
    </xf>
    <xf numFmtId="0" fontId="5" fillId="5" borderId="0" xfId="0" applyNumberFormat="1" applyFont="1" applyFill="1" applyAlignment="1">
      <alignment horizontal="left"/>
    </xf>
    <xf numFmtId="0" fontId="12" fillId="6" borderId="0" xfId="0" applyNumberFormat="1" applyFont="1" applyFill="1" applyAlignment="1">
      <alignment horizontal="left"/>
    </xf>
    <xf numFmtId="0" fontId="12" fillId="6" borderId="0" xfId="0" applyNumberFormat="1" applyFont="1" applyFill="1" applyAlignment="1">
      <alignment horizontal="center"/>
    </xf>
    <xf numFmtId="0" fontId="12" fillId="6" borderId="0" xfId="0" applyNumberFormat="1" applyFont="1" applyFill="1" applyAlignment="1">
      <alignment/>
    </xf>
    <xf numFmtId="4" fontId="6" fillId="2" borderId="0" xfId="0" applyNumberFormat="1" applyFont="1" applyFill="1" applyAlignment="1">
      <alignment horizontal="right"/>
    </xf>
    <xf numFmtId="0" fontId="0" fillId="0" borderId="1" xfId="0" applyBorder="1" applyAlignment="1">
      <alignment vertical="top" wrapText="1"/>
    </xf>
    <xf numFmtId="0" fontId="13" fillId="0" borderId="2" xfId="0" applyFont="1" applyBorder="1" applyAlignment="1">
      <alignment vertical="top" wrapText="1"/>
    </xf>
    <xf numFmtId="2" fontId="14" fillId="0" borderId="3" xfId="0" applyNumberFormat="1" applyFont="1" applyBorder="1" applyAlignment="1">
      <alignment horizontal="left" vertical="center"/>
    </xf>
    <xf numFmtId="0" fontId="14" fillId="0" borderId="0" xfId="0" applyNumberFormat="1" applyFont="1" applyAlignment="1">
      <alignment horizontal="left" vertical="center"/>
    </xf>
    <xf numFmtId="0" fontId="15" fillId="0" borderId="0" xfId="0" applyNumberFormat="1" applyFont="1" applyAlignment="1">
      <alignment horizontal="left" vertical="center"/>
    </xf>
    <xf numFmtId="0" fontId="14" fillId="0" borderId="0" xfId="0" applyNumberFormat="1" applyFont="1" applyAlignment="1">
      <alignment horizontal="right" vertical="center"/>
    </xf>
    <xf numFmtId="0" fontId="14" fillId="0" borderId="0" xfId="0" applyFont="1" applyFill="1"/>
    <xf numFmtId="166" fontId="14" fillId="0" borderId="0" xfId="0" applyNumberFormat="1" applyFont="1" applyAlignment="1">
      <alignment horizontal="left" vertical="center"/>
    </xf>
    <xf numFmtId="2" fontId="14" fillId="0" borderId="0" xfId="0" applyNumberFormat="1" applyFont="1" applyAlignment="1">
      <alignment horizontal="centerContinuous" vertical="center"/>
    </xf>
    <xf numFmtId="2" fontId="14" fillId="0" borderId="0" xfId="0" applyNumberFormat="1" applyFont="1" applyAlignment="1">
      <alignment/>
    </xf>
    <xf numFmtId="0" fontId="13" fillId="0" borderId="4" xfId="0" applyFont="1" applyBorder="1" applyAlignment="1">
      <alignment vertical="top" wrapText="1"/>
    </xf>
    <xf numFmtId="0" fontId="16" fillId="6" borderId="0" xfId="0" applyNumberFormat="1" applyFont="1" applyFill="1" applyAlignment="1">
      <alignment horizontal="center"/>
    </xf>
    <xf numFmtId="0" fontId="12" fillId="6" borderId="0" xfId="0" applyNumberFormat="1" applyFont="1" applyFill="1" applyAlignment="1">
      <alignment horizontal="center" wrapText="1"/>
    </xf>
    <xf numFmtId="0" fontId="14" fillId="7" borderId="0" xfId="0" applyNumberFormat="1" applyFont="1" applyFill="1" applyAlignment="1" applyProtection="1">
      <alignment horizontal="left" vertical="center"/>
      <protection locked="0"/>
    </xf>
    <xf numFmtId="2" fontId="14" fillId="0" borderId="3" xfId="0" applyNumberFormat="1" applyFont="1" applyBorder="1" applyAlignment="1" applyProtection="1">
      <alignment horizontal="centerContinuous" vertical="center"/>
      <protection locked="0"/>
    </xf>
    <xf numFmtId="0" fontId="14" fillId="0" borderId="0" xfId="0" applyNumberFormat="1" applyFont="1" applyAlignment="1" applyProtection="1">
      <alignment horizontal="right" vertical="center"/>
      <protection locked="0"/>
    </xf>
    <xf numFmtId="0" fontId="17" fillId="6" borderId="0" xfId="0" applyNumberFormat="1" applyFont="1" applyFill="1" applyAlignment="1">
      <alignment horizontal="center"/>
    </xf>
    <xf numFmtId="164" fontId="0" fillId="0" borderId="0" xfId="20" applyFont="1"/>
    <xf numFmtId="0" fontId="18" fillId="2" borderId="0" xfId="0" applyNumberFormat="1" applyFont="1" applyFill="1" applyAlignment="1" applyProtection="1">
      <alignment/>
      <protection/>
    </xf>
    <xf numFmtId="0" fontId="18" fillId="2" borderId="0" xfId="0" applyNumberFormat="1" applyFont="1" applyFill="1" applyAlignment="1" applyProtection="1">
      <alignment vertical="center"/>
      <protection/>
    </xf>
    <xf numFmtId="0" fontId="0" fillId="0" borderId="0" xfId="0" applyFont="1"/>
    <xf numFmtId="0" fontId="9" fillId="2" borderId="0" xfId="0" applyNumberFormat="1" applyFont="1" applyFill="1" applyAlignment="1" applyProtection="1">
      <alignment/>
      <protection/>
    </xf>
    <xf numFmtId="0" fontId="9" fillId="2" borderId="0" xfId="0" applyNumberFormat="1" applyFont="1" applyFill="1" applyAlignment="1" applyProtection="1">
      <alignment horizontal="left"/>
      <protection/>
    </xf>
    <xf numFmtId="0" fontId="9" fillId="2" borderId="0" xfId="0" applyNumberFormat="1" applyFont="1" applyFill="1" applyBorder="1" applyAlignment="1" applyProtection="1">
      <alignment/>
      <protection/>
    </xf>
    <xf numFmtId="0" fontId="18" fillId="2" borderId="0" xfId="0" applyNumberFormat="1" applyFont="1" applyFill="1" applyAlignment="1">
      <alignment/>
    </xf>
    <xf numFmtId="0" fontId="18" fillId="2" borderId="0" xfId="0" applyNumberFormat="1" applyFont="1" applyFill="1" applyAlignment="1">
      <alignment vertical="center"/>
    </xf>
    <xf numFmtId="0" fontId="18" fillId="2" borderId="3" xfId="0" applyNumberFormat="1" applyFont="1" applyFill="1" applyBorder="1" applyAlignment="1">
      <alignment vertical="center"/>
    </xf>
    <xf numFmtId="0" fontId="18" fillId="2" borderId="3" xfId="0" applyNumberFormat="1" applyFont="1" applyFill="1" applyBorder="1" applyAlignment="1">
      <alignment horizontal="center" vertical="center"/>
    </xf>
    <xf numFmtId="0" fontId="18" fillId="2" borderId="3" xfId="0" applyNumberFormat="1" applyFont="1" applyFill="1" applyBorder="1" applyAlignment="1">
      <alignment horizontal="center" vertical="center" wrapText="1"/>
    </xf>
    <xf numFmtId="0" fontId="18" fillId="2" borderId="0" xfId="0" applyNumberFormat="1" applyFont="1" applyFill="1" applyAlignment="1">
      <alignment horizontal="centerContinuous" vertical="center"/>
    </xf>
    <xf numFmtId="0" fontId="18" fillId="2" borderId="0" xfId="0" applyNumberFormat="1" applyFont="1" applyFill="1" applyAlignment="1">
      <alignment horizontal="right" vertical="center"/>
    </xf>
    <xf numFmtId="0" fontId="18" fillId="2" borderId="0" xfId="0" applyNumberFormat="1" applyFont="1" applyFill="1" applyAlignment="1">
      <alignment horizontal="left" vertical="center"/>
    </xf>
    <xf numFmtId="0" fontId="21" fillId="3" borderId="5" xfId="0" applyNumberFormat="1" applyFont="1" applyFill="1" applyBorder="1" applyAlignment="1">
      <alignment/>
    </xf>
    <xf numFmtId="0" fontId="18" fillId="2" borderId="0" xfId="0" applyNumberFormat="1" applyFont="1" applyFill="1" applyBorder="1" applyAlignment="1">
      <alignment/>
    </xf>
    <xf numFmtId="14" fontId="22" fillId="2" borderId="0" xfId="0" applyNumberFormat="1" applyFont="1" applyFill="1" applyAlignment="1">
      <alignment/>
    </xf>
    <xf numFmtId="0" fontId="21" fillId="3" borderId="6" xfId="0" applyNumberFormat="1" applyFont="1" applyFill="1" applyBorder="1" applyAlignment="1">
      <alignment/>
    </xf>
    <xf numFmtId="0" fontId="21" fillId="3" borderId="7" xfId="0" applyNumberFormat="1" applyFont="1" applyFill="1" applyBorder="1" applyAlignment="1">
      <alignment/>
    </xf>
    <xf numFmtId="0" fontId="18" fillId="2" borderId="8" xfId="0" applyNumberFormat="1" applyFont="1" applyFill="1" applyBorder="1" applyAlignment="1">
      <alignment/>
    </xf>
    <xf numFmtId="0" fontId="18" fillId="2" borderId="8" xfId="0" applyNumberFormat="1" applyFont="1" applyFill="1" applyBorder="1" applyAlignment="1">
      <alignment horizontal="left" vertical="center"/>
    </xf>
    <xf numFmtId="0" fontId="18" fillId="2" borderId="5" xfId="0" applyNumberFormat="1" applyFont="1" applyFill="1" applyBorder="1" applyAlignment="1">
      <alignment horizontal="centerContinuous" vertical="center"/>
    </xf>
    <xf numFmtId="0" fontId="18" fillId="2" borderId="7" xfId="0" applyNumberFormat="1" applyFont="1" applyFill="1" applyBorder="1" applyAlignment="1">
      <alignment horizontal="centerContinuous" vertical="center"/>
    </xf>
    <xf numFmtId="0" fontId="18" fillId="2" borderId="7" xfId="0" applyNumberFormat="1" applyFont="1" applyFill="1" applyBorder="1" applyAlignment="1">
      <alignment horizontal="left" vertical="center"/>
    </xf>
    <xf numFmtId="0" fontId="18" fillId="2" borderId="9" xfId="0" applyNumberFormat="1" applyFont="1" applyFill="1" applyBorder="1" applyAlignment="1">
      <alignment vertical="center"/>
    </xf>
    <xf numFmtId="0" fontId="18" fillId="2" borderId="9" xfId="0" applyNumberFormat="1" applyFont="1" applyFill="1" applyBorder="1" applyAlignment="1">
      <alignment horizontal="centerContinuous" vertical="center"/>
    </xf>
    <xf numFmtId="0" fontId="18" fillId="2" borderId="10" xfId="0" applyNumberFormat="1" applyFont="1" applyFill="1" applyBorder="1" applyAlignment="1">
      <alignment horizontal="center" vertical="center"/>
    </xf>
    <xf numFmtId="0" fontId="18" fillId="2" borderId="11" xfId="0" applyNumberFormat="1" applyFont="1" applyFill="1" applyBorder="1" applyAlignment="1">
      <alignment vertical="center"/>
    </xf>
    <xf numFmtId="0" fontId="18" fillId="2" borderId="10" xfId="0" applyNumberFormat="1" applyFont="1" applyFill="1" applyBorder="1" applyAlignment="1">
      <alignment vertical="center"/>
    </xf>
    <xf numFmtId="0" fontId="18" fillId="2" borderId="10" xfId="0" applyNumberFormat="1" applyFont="1" applyFill="1" applyBorder="1" applyAlignment="1">
      <alignment horizontal="left" vertical="center"/>
    </xf>
    <xf numFmtId="0" fontId="18" fillId="2" borderId="8" xfId="0" applyNumberFormat="1" applyFont="1" applyFill="1" applyBorder="1" applyAlignment="1">
      <alignment horizontal="center" vertical="center"/>
    </xf>
    <xf numFmtId="0" fontId="18" fillId="2" borderId="12" xfId="0" applyNumberFormat="1" applyFont="1" applyFill="1" applyBorder="1" applyAlignment="1">
      <alignment horizontal="centerContinuous" vertical="center"/>
    </xf>
    <xf numFmtId="0" fontId="18" fillId="2" borderId="3" xfId="0" applyNumberFormat="1" applyFont="1" applyFill="1" applyBorder="1" applyAlignment="1">
      <alignment horizontal="centerContinuous" vertical="center"/>
    </xf>
    <xf numFmtId="0" fontId="18" fillId="2" borderId="10" xfId="0" applyNumberFormat="1" applyFont="1" applyFill="1" applyBorder="1" applyAlignment="1">
      <alignment horizontal="left" vertical="center" wrapText="1"/>
    </xf>
    <xf numFmtId="0" fontId="18" fillId="2" borderId="11" xfId="0" applyNumberFormat="1" applyFont="1" applyFill="1" applyBorder="1" applyAlignment="1">
      <alignment horizontal="center" vertical="center" wrapText="1"/>
    </xf>
    <xf numFmtId="2" fontId="0" fillId="0" borderId="0" xfId="0" applyNumberFormat="1"/>
    <xf numFmtId="0" fontId="25" fillId="6" borderId="0" xfId="0" applyNumberFormat="1" applyFont="1" applyFill="1" applyAlignment="1">
      <alignment horizontal="center"/>
    </xf>
    <xf numFmtId="0" fontId="25" fillId="6" borderId="0" xfId="0" applyNumberFormat="1" applyFont="1" applyFill="1" applyAlignment="1" applyProtection="1">
      <alignment horizontal="center"/>
      <protection hidden="1"/>
    </xf>
    <xf numFmtId="0" fontId="26" fillId="6" borderId="0" xfId="0" applyNumberFormat="1" applyFont="1" applyFill="1" applyAlignment="1">
      <alignment horizontal="center"/>
    </xf>
    <xf numFmtId="0" fontId="0" fillId="7" borderId="0" xfId="0" applyFill="1"/>
    <xf numFmtId="2" fontId="0" fillId="7" borderId="0" xfId="0" applyNumberFormat="1" applyFill="1"/>
    <xf numFmtId="4" fontId="0" fillId="0" borderId="0" xfId="0" applyNumberFormat="1"/>
    <xf numFmtId="0" fontId="27" fillId="0" borderId="0" xfId="0" applyFont="1"/>
    <xf numFmtId="0" fontId="0" fillId="2" borderId="0" xfId="0" applyFill="1"/>
    <xf numFmtId="0" fontId="9" fillId="0" borderId="0" xfId="0" applyFont="1"/>
    <xf numFmtId="0" fontId="28" fillId="0" borderId="0" xfId="0" applyNumberFormat="1" applyFont="1" applyAlignment="1">
      <alignment/>
    </xf>
    <xf numFmtId="165" fontId="28" fillId="0" borderId="0" xfId="0" applyNumberFormat="1" applyFont="1" applyAlignment="1">
      <alignment horizontal="left" vertical="center"/>
    </xf>
    <xf numFmtId="166" fontId="28" fillId="0" borderId="0" xfId="0" applyNumberFormat="1" applyFont="1" applyAlignment="1">
      <alignment horizontal="left" vertical="center"/>
    </xf>
    <xf numFmtId="2" fontId="28" fillId="0" borderId="0" xfId="0" applyNumberFormat="1" applyFont="1" applyAlignment="1">
      <alignment horizontal="centerContinuous" vertical="center"/>
    </xf>
    <xf numFmtId="0" fontId="28" fillId="0" borderId="0" xfId="0" applyNumberFormat="1" applyFont="1" applyAlignment="1">
      <alignment horizontal="right" vertical="center"/>
    </xf>
    <xf numFmtId="0" fontId="29" fillId="0" borderId="0" xfId="0" applyNumberFormat="1" applyFont="1" applyAlignment="1">
      <alignment horizontal="right" vertical="center"/>
    </xf>
    <xf numFmtId="0" fontId="18" fillId="2" borderId="3" xfId="0" applyNumberFormat="1" applyFont="1" applyFill="1" applyBorder="1" applyAlignment="1">
      <alignment horizontal="left" vertical="center"/>
    </xf>
    <xf numFmtId="0" fontId="5" fillId="2" borderId="0" xfId="0" applyNumberFormat="1" applyFont="1" applyFill="1" applyAlignment="1" applyProtection="1">
      <alignment/>
      <protection/>
    </xf>
    <xf numFmtId="49" fontId="21" fillId="4" borderId="3" xfId="0" applyNumberFormat="1" applyFont="1" applyFill="1" applyBorder="1" applyAlignment="1" applyProtection="1">
      <alignment horizontal="center" vertical="center"/>
      <protection locked="0"/>
    </xf>
    <xf numFmtId="49" fontId="21" fillId="4" borderId="13" xfId="0" applyNumberFormat="1" applyFont="1" applyFill="1" applyBorder="1" applyAlignment="1" applyProtection="1">
      <alignment horizontal="left" vertical="center"/>
      <protection locked="0"/>
    </xf>
    <xf numFmtId="49" fontId="21" fillId="4" borderId="13" xfId="0" applyNumberFormat="1" applyFont="1" applyFill="1" applyBorder="1" applyAlignment="1" applyProtection="1">
      <alignment horizontal="center" vertical="center"/>
      <protection locked="0"/>
    </xf>
    <xf numFmtId="2" fontId="21" fillId="4" borderId="3" xfId="0" applyNumberFormat="1" applyFont="1" applyFill="1" applyBorder="1" applyAlignment="1" applyProtection="1">
      <alignment horizontal="right" vertical="center"/>
      <protection locked="0"/>
    </xf>
    <xf numFmtId="4" fontId="21" fillId="8" borderId="3" xfId="0" applyNumberFormat="1" applyFont="1" applyFill="1" applyBorder="1" applyAlignment="1" applyProtection="1">
      <alignment horizontal="right" vertical="center"/>
      <protection/>
    </xf>
    <xf numFmtId="0" fontId="20" fillId="3" borderId="8" xfId="0" applyNumberFormat="1" applyFont="1" applyFill="1" applyBorder="1" applyAlignment="1">
      <alignment/>
    </xf>
    <xf numFmtId="4" fontId="21" fillId="4" borderId="3" xfId="0" applyNumberFormat="1" applyFont="1" applyFill="1" applyBorder="1" applyAlignment="1" applyProtection="1">
      <alignment horizontal="right" vertical="center"/>
      <protection locked="0"/>
    </xf>
    <xf numFmtId="0" fontId="18" fillId="2" borderId="13" xfId="0" applyNumberFormat="1" applyFont="1" applyFill="1" applyBorder="1" applyAlignment="1">
      <alignment horizontal="center" vertical="center"/>
    </xf>
    <xf numFmtId="0" fontId="9" fillId="2" borderId="3" xfId="0" applyFont="1" applyFill="1" applyBorder="1" applyAlignment="1">
      <alignment vertical="center" wrapText="1"/>
    </xf>
    <xf numFmtId="0" fontId="9" fillId="2" borderId="0" xfId="0" applyNumberFormat="1" applyFont="1" applyFill="1" applyAlignment="1">
      <alignment/>
    </xf>
    <xf numFmtId="0" fontId="13" fillId="0" borderId="3" xfId="0" applyFont="1" applyBorder="1" applyAlignment="1" applyProtection="1">
      <alignment horizontal="center" vertical="center"/>
      <protection locked="0"/>
    </xf>
    <xf numFmtId="3" fontId="21" fillId="4" borderId="13" xfId="0" applyNumberFormat="1" applyFont="1" applyFill="1" applyBorder="1" applyAlignment="1" applyProtection="1">
      <alignment horizontal="center" vertical="center"/>
      <protection locked="0"/>
    </xf>
    <xf numFmtId="3" fontId="21" fillId="8" borderId="13" xfId="0" applyNumberFormat="1" applyFont="1" applyFill="1" applyBorder="1" applyAlignment="1" applyProtection="1">
      <alignment horizontal="center" vertical="center"/>
      <protection/>
    </xf>
    <xf numFmtId="4" fontId="21" fillId="2" borderId="0" xfId="0" applyNumberFormat="1" applyFont="1" applyFill="1" applyBorder="1" applyAlignment="1" applyProtection="1">
      <alignment horizontal="right" vertical="center"/>
      <protection/>
    </xf>
    <xf numFmtId="0" fontId="0" fillId="0" borderId="0" xfId="0" applyFill="1"/>
    <xf numFmtId="0" fontId="31" fillId="0" borderId="0" xfId="0" applyFont="1" applyFill="1"/>
    <xf numFmtId="0" fontId="0" fillId="0" borderId="0" xfId="0" applyBorder="1"/>
    <xf numFmtId="0" fontId="0" fillId="0" borderId="0" xfId="0" applyFont="1" applyFill="1"/>
    <xf numFmtId="49" fontId="0" fillId="0" borderId="0" xfId="0" applyNumberFormat="1" applyFill="1"/>
    <xf numFmtId="0" fontId="13" fillId="6" borderId="0" xfId="0" applyFont="1" applyFill="1"/>
    <xf numFmtId="0" fontId="0" fillId="6" borderId="0" xfId="0" applyFill="1"/>
    <xf numFmtId="14" fontId="19" fillId="2" borderId="0" xfId="0" applyNumberFormat="1" applyFont="1" applyFill="1" applyAlignment="1">
      <alignment/>
    </xf>
    <xf numFmtId="0" fontId="18" fillId="2" borderId="14" xfId="0" applyNumberFormat="1" applyFont="1" applyFill="1" applyBorder="1" applyAlignment="1">
      <alignment horizontal="center"/>
    </xf>
    <xf numFmtId="4" fontId="0" fillId="0" borderId="0" xfId="0" applyNumberFormat="1" applyFont="1"/>
    <xf numFmtId="4" fontId="13" fillId="8" borderId="3" xfId="0" applyNumberFormat="1" applyFont="1" applyFill="1" applyBorder="1"/>
    <xf numFmtId="4" fontId="13" fillId="8" borderId="3" xfId="0" applyNumberFormat="1" applyFont="1" applyFill="1" applyBorder="1" applyAlignment="1" applyProtection="1">
      <alignment horizontal="right" vertical="center"/>
      <protection/>
    </xf>
    <xf numFmtId="0" fontId="0" fillId="0" borderId="0" xfId="0" applyFont="1" applyBorder="1"/>
    <xf numFmtId="2" fontId="2" fillId="4" borderId="0" xfId="0" applyNumberFormat="1" applyFont="1" applyFill="1" applyAlignment="1" applyProtection="1">
      <alignment horizontal="center" vertical="center"/>
      <protection locked="0"/>
    </xf>
    <xf numFmtId="0" fontId="13" fillId="0" borderId="2" xfId="0" applyFont="1" applyBorder="1" applyAlignment="1">
      <alignment vertical="top"/>
    </xf>
    <xf numFmtId="0" fontId="0" fillId="0" borderId="0" xfId="0" applyFont="1" applyProtection="1">
      <protection/>
    </xf>
    <xf numFmtId="4" fontId="21" fillId="0" borderId="3" xfId="0" applyNumberFormat="1" applyFont="1" applyFill="1" applyBorder="1" applyAlignment="1" applyProtection="1">
      <alignment horizontal="right" vertical="center"/>
      <protection/>
    </xf>
    <xf numFmtId="3" fontId="0" fillId="0" borderId="0" xfId="0" applyNumberFormat="1"/>
    <xf numFmtId="0" fontId="0" fillId="0" borderId="0" xfId="22" applyFont="1">
      <alignment/>
      <protection/>
    </xf>
    <xf numFmtId="0" fontId="13" fillId="6" borderId="0" xfId="0" applyFont="1" applyFill="1"/>
    <xf numFmtId="49" fontId="13" fillId="0" borderId="8" xfId="0" applyNumberFormat="1" applyFont="1" applyBorder="1" applyAlignment="1" applyProtection="1">
      <alignment horizontal="left" vertical="center"/>
      <protection locked="0"/>
    </xf>
    <xf numFmtId="49" fontId="13" fillId="0" borderId="5" xfId="0" applyNumberFormat="1" applyFont="1" applyBorder="1" applyAlignment="1" applyProtection="1">
      <alignment horizontal="left" vertical="center"/>
      <protection locked="0"/>
    </xf>
    <xf numFmtId="49" fontId="13" fillId="0" borderId="7" xfId="0" applyNumberFormat="1" applyFont="1" applyBorder="1" applyAlignment="1" applyProtection="1">
      <alignment horizontal="left" vertical="center"/>
      <protection locked="0"/>
    </xf>
    <xf numFmtId="0" fontId="9" fillId="2" borderId="8" xfId="0" applyFont="1" applyFill="1" applyBorder="1" applyAlignment="1">
      <alignment vertical="center"/>
    </xf>
    <xf numFmtId="0" fontId="9" fillId="2" borderId="5" xfId="0" applyFont="1" applyFill="1" applyBorder="1" applyAlignment="1">
      <alignment vertical="center"/>
    </xf>
    <xf numFmtId="0" fontId="13" fillId="0" borderId="8" xfId="0" applyNumberFormat="1" applyFont="1" applyBorder="1" applyAlignment="1" applyProtection="1">
      <alignment horizontal="left" vertical="center"/>
      <protection locked="0"/>
    </xf>
    <xf numFmtId="0" fontId="13" fillId="0" borderId="5" xfId="0" applyNumberFormat="1" applyFont="1" applyBorder="1" applyAlignment="1" applyProtection="1">
      <alignment horizontal="left" vertical="center"/>
      <protection locked="0"/>
    </xf>
    <xf numFmtId="0" fontId="0" fillId="0" borderId="7" xfId="0" applyNumberFormat="1" applyBorder="1" applyAlignment="1" applyProtection="1">
      <alignment horizontal="left" vertical="center"/>
      <protection locked="0"/>
    </xf>
    <xf numFmtId="0" fontId="9" fillId="2" borderId="7" xfId="0" applyFont="1" applyFill="1" applyBorder="1" applyAlignment="1">
      <alignment vertical="center"/>
    </xf>
    <xf numFmtId="49" fontId="13" fillId="0" borderId="8" xfId="0" applyNumberFormat="1" applyFont="1" applyBorder="1" applyAlignment="1" applyProtection="1">
      <alignment horizontal="left" vertical="center"/>
      <protection locked="0"/>
    </xf>
    <xf numFmtId="3" fontId="0" fillId="0" borderId="0" xfId="0" applyNumberFormat="1" applyFill="1"/>
    <xf numFmtId="4" fontId="12" fillId="2" borderId="0" xfId="0" applyNumberFormat="1" applyFont="1" applyFill="1" applyAlignment="1">
      <alignment horizontal="right"/>
    </xf>
    <xf numFmtId="0" fontId="0" fillId="0" borderId="0" xfId="0" applyFont="1"/>
    <xf numFmtId="0" fontId="36" fillId="8" borderId="3" xfId="0" applyNumberFormat="1" applyFont="1" applyFill="1" applyBorder="1" applyAlignment="1" applyProtection="1">
      <alignment horizontal="left" vertical="center"/>
      <protection/>
    </xf>
    <xf numFmtId="0" fontId="37" fillId="2" borderId="3" xfId="0" applyNumberFormat="1" applyFont="1" applyFill="1" applyBorder="1" applyAlignment="1" applyProtection="1">
      <alignment horizontal="centerContinuous" vertical="center"/>
      <protection/>
    </xf>
    <xf numFmtId="0" fontId="3" fillId="2" borderId="0" xfId="0" applyNumberFormat="1" applyFont="1" applyFill="1" applyAlignment="1" applyProtection="1">
      <alignment/>
      <protection/>
    </xf>
    <xf numFmtId="0" fontId="3" fillId="2" borderId="7" xfId="0" applyNumberFormat="1" applyFont="1" applyFill="1" applyBorder="1" applyAlignment="1" applyProtection="1">
      <alignment vertical="center"/>
      <protection/>
    </xf>
    <xf numFmtId="0" fontId="22" fillId="2" borderId="3" xfId="0" applyNumberFormat="1" applyFont="1" applyFill="1" applyBorder="1" applyAlignment="1" applyProtection="1">
      <alignment horizontal="left" vertical="center"/>
      <protection/>
    </xf>
    <xf numFmtId="0" fontId="3" fillId="2" borderId="7" xfId="22" applyNumberFormat="1" applyFont="1" applyFill="1" applyBorder="1" applyAlignment="1" applyProtection="1">
      <alignment vertical="center"/>
      <protection/>
    </xf>
    <xf numFmtId="0" fontId="0" fillId="0" borderId="9" xfId="22" applyFont="1" applyBorder="1" applyAlignment="1" applyProtection="1">
      <alignment horizontal="left" vertical="center"/>
      <protection locked="0"/>
    </xf>
    <xf numFmtId="0" fontId="0" fillId="0" borderId="0" xfId="22" applyFont="1" applyBorder="1" applyAlignment="1" applyProtection="1">
      <alignment horizontal="left" vertical="center"/>
      <protection locked="0"/>
    </xf>
    <xf numFmtId="0" fontId="31" fillId="0" borderId="15" xfId="0" applyNumberFormat="1" applyFont="1" applyFill="1" applyBorder="1" applyAlignment="1" applyProtection="1">
      <alignment horizontal="left" vertical="center"/>
      <protection/>
    </xf>
    <xf numFmtId="0" fontId="36" fillId="8" borderId="15" xfId="0" applyNumberFormat="1" applyFont="1" applyFill="1" applyBorder="1" applyAlignment="1" applyProtection="1">
      <alignment horizontal="left" vertical="center"/>
      <protection/>
    </xf>
    <xf numFmtId="49" fontId="0" fillId="0" borderId="3" xfId="0" applyNumberFormat="1" applyFont="1" applyBorder="1" applyAlignment="1" applyProtection="1">
      <alignment horizontal="center" vertical="center"/>
      <protection locked="0"/>
    </xf>
    <xf numFmtId="0" fontId="36" fillId="8" borderId="12" xfId="0" applyNumberFormat="1" applyFont="1" applyFill="1" applyBorder="1" applyAlignment="1" applyProtection="1">
      <alignment horizontal="left" vertical="center"/>
      <protection/>
    </xf>
    <xf numFmtId="0" fontId="31" fillId="0" borderId="3" xfId="0" applyNumberFormat="1" applyFont="1" applyFill="1" applyBorder="1" applyAlignment="1" applyProtection="1">
      <alignment horizontal="left" vertical="center"/>
      <protection/>
    </xf>
    <xf numFmtId="0" fontId="0" fillId="2" borderId="3" xfId="0" applyFont="1" applyFill="1" applyBorder="1" applyAlignment="1" applyProtection="1">
      <alignment horizontal="left" vertical="center"/>
      <protection/>
    </xf>
    <xf numFmtId="0" fontId="0" fillId="0" borderId="3" xfId="0" applyFont="1" applyBorder="1" applyAlignment="1" applyProtection="1">
      <alignment vertical="center"/>
      <protection locked="0"/>
    </xf>
    <xf numFmtId="0" fontId="22" fillId="2" borderId="13" xfId="0" applyNumberFormat="1" applyFont="1" applyFill="1" applyBorder="1" applyAlignment="1" applyProtection="1">
      <alignment horizontal="center" vertical="center"/>
      <protection/>
    </xf>
    <xf numFmtId="0" fontId="22" fillId="2" borderId="11" xfId="0" applyNumberFormat="1" applyFont="1" applyFill="1" applyBorder="1" applyAlignment="1" applyProtection="1">
      <alignment horizontal="center" vertical="center"/>
      <protection/>
    </xf>
    <xf numFmtId="0" fontId="3" fillId="2" borderId="16" xfId="0" applyNumberFormat="1" applyFont="1" applyFill="1" applyBorder="1" applyAlignment="1" applyProtection="1">
      <alignment vertical="center"/>
      <protection/>
    </xf>
    <xf numFmtId="0" fontId="22" fillId="2" borderId="15" xfId="0" applyNumberFormat="1" applyFont="1" applyFill="1" applyBorder="1" applyAlignment="1" applyProtection="1">
      <alignment horizontal="center" vertical="center"/>
      <protection/>
    </xf>
    <xf numFmtId="49" fontId="22" fillId="4" borderId="8" xfId="0" applyNumberFormat="1" applyFont="1" applyFill="1" applyBorder="1" applyAlignment="1" applyProtection="1">
      <alignment horizontal="center" vertical="center"/>
      <protection locked="0"/>
    </xf>
    <xf numFmtId="0" fontId="3" fillId="4" borderId="7" xfId="0" applyNumberFormat="1" applyFont="1" applyFill="1" applyBorder="1" applyAlignment="1" applyProtection="1">
      <alignment horizontal="center" vertical="center"/>
      <protection locked="0"/>
    </xf>
    <xf numFmtId="0" fontId="22" fillId="2" borderId="3" xfId="0" applyNumberFormat="1" applyFont="1" applyFill="1" applyBorder="1" applyAlignment="1" applyProtection="1">
      <alignment horizontal="center" vertical="center"/>
      <protection/>
    </xf>
    <xf numFmtId="0" fontId="37" fillId="2" borderId="5" xfId="0" applyNumberFormat="1" applyFont="1" applyFill="1" applyBorder="1" applyAlignment="1" applyProtection="1">
      <alignment horizontal="centerContinuous" vertical="center"/>
      <protection/>
    </xf>
    <xf numFmtId="0" fontId="37" fillId="2" borderId="7" xfId="0" applyNumberFormat="1" applyFont="1" applyFill="1" applyBorder="1" applyAlignment="1" applyProtection="1">
      <alignment horizontal="centerContinuous" vertical="center"/>
      <protection/>
    </xf>
    <xf numFmtId="0" fontId="31" fillId="0" borderId="0" xfId="0" applyNumberFormat="1" applyFont="1" applyFill="1" applyAlignment="1" applyProtection="1">
      <alignment horizontal="center" vertical="center"/>
      <protection/>
    </xf>
    <xf numFmtId="0" fontId="37" fillId="0" borderId="0" xfId="0" applyNumberFormat="1" applyFont="1" applyFill="1" applyBorder="1" applyAlignment="1" applyProtection="1">
      <alignment horizontal="center" vertical="center"/>
      <protection/>
    </xf>
    <xf numFmtId="0" fontId="37" fillId="2" borderId="10" xfId="0" applyNumberFormat="1" applyFont="1" applyFill="1" applyBorder="1" applyAlignment="1" applyProtection="1">
      <alignment horizontal="center" vertical="center"/>
      <protection/>
    </xf>
    <xf numFmtId="0" fontId="37" fillId="2" borderId="13" xfId="0" applyNumberFormat="1" applyFont="1" applyFill="1" applyBorder="1" applyAlignment="1" applyProtection="1">
      <alignment horizontal="center" vertical="center"/>
      <protection/>
    </xf>
    <xf numFmtId="0" fontId="37" fillId="2" borderId="3" xfId="0" applyNumberFormat="1" applyFont="1" applyFill="1" applyBorder="1" applyAlignment="1" applyProtection="1">
      <alignment horizontal="center" vertical="center"/>
      <protection/>
    </xf>
    <xf numFmtId="0" fontId="22" fillId="3" borderId="8" xfId="0" applyNumberFormat="1" applyFont="1" applyFill="1" applyBorder="1" applyAlignment="1" applyProtection="1">
      <alignment vertical="center"/>
      <protection/>
    </xf>
    <xf numFmtId="0" fontId="22" fillId="3" borderId="5" xfId="0" applyNumberFormat="1" applyFont="1" applyFill="1" applyBorder="1" applyAlignment="1" applyProtection="1">
      <alignment vertical="center"/>
      <protection/>
    </xf>
    <xf numFmtId="0" fontId="22" fillId="3" borderId="7" xfId="0" applyNumberFormat="1" applyFont="1" applyFill="1" applyBorder="1" applyAlignment="1" applyProtection="1">
      <alignment vertical="center"/>
      <protection/>
    </xf>
    <xf numFmtId="0" fontId="31" fillId="0" borderId="0" xfId="0" applyNumberFormat="1" applyFont="1" applyFill="1" applyAlignment="1" applyProtection="1">
      <alignment vertical="center"/>
      <protection/>
    </xf>
    <xf numFmtId="0" fontId="22" fillId="0" borderId="0" xfId="0" applyNumberFormat="1" applyFont="1" applyFill="1" applyBorder="1" applyAlignment="1" applyProtection="1">
      <alignment horizontal="center" vertical="center"/>
      <protection/>
    </xf>
    <xf numFmtId="0" fontId="22" fillId="3" borderId="3" xfId="0" applyNumberFormat="1" applyFont="1" applyFill="1" applyBorder="1" applyAlignment="1" applyProtection="1">
      <alignment horizontal="center" vertical="center"/>
      <protection/>
    </xf>
    <xf numFmtId="4" fontId="22" fillId="2" borderId="8" xfId="0" applyNumberFormat="1" applyFont="1" applyFill="1" applyBorder="1" applyAlignment="1" applyProtection="1">
      <alignment horizontal="right" vertical="center"/>
      <protection/>
    </xf>
    <xf numFmtId="0" fontId="22" fillId="2" borderId="17"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center" vertical="center"/>
      <protection locked="0"/>
    </xf>
    <xf numFmtId="0" fontId="22" fillId="4" borderId="7" xfId="0" applyNumberFormat="1" applyFont="1" applyFill="1" applyBorder="1" applyAlignment="1" applyProtection="1">
      <alignment horizontal="center" vertical="center"/>
      <protection locked="0"/>
    </xf>
    <xf numFmtId="4" fontId="22" fillId="2" borderId="3" xfId="0" applyNumberFormat="1" applyFont="1" applyFill="1" applyBorder="1" applyAlignment="1" applyProtection="1">
      <alignment vertical="center"/>
      <protection/>
    </xf>
    <xf numFmtId="49" fontId="22" fillId="2" borderId="3" xfId="0" applyNumberFormat="1" applyFont="1" applyFill="1" applyBorder="1" applyAlignment="1" applyProtection="1">
      <alignment horizontal="center" vertical="center"/>
      <protection/>
    </xf>
    <xf numFmtId="49" fontId="0" fillId="2" borderId="3" xfId="0" applyNumberFormat="1" applyFont="1" applyFill="1" applyBorder="1" applyAlignment="1">
      <alignment horizontal="center" vertical="center"/>
    </xf>
    <xf numFmtId="0" fontId="22" fillId="2" borderId="17" xfId="0" applyNumberFormat="1" applyFont="1" applyFill="1" applyBorder="1" applyAlignment="1" applyProtection="1">
      <alignment/>
      <protection/>
    </xf>
    <xf numFmtId="2" fontId="22" fillId="2" borderId="3" xfId="0" applyNumberFormat="1" applyFont="1" applyFill="1" applyBorder="1" applyAlignment="1" applyProtection="1">
      <alignment vertical="center"/>
      <protection/>
    </xf>
    <xf numFmtId="0" fontId="22" fillId="2" borderId="10" xfId="0" applyNumberFormat="1" applyFont="1" applyFill="1" applyBorder="1" applyAlignment="1" applyProtection="1">
      <alignment vertical="center"/>
      <protection/>
    </xf>
    <xf numFmtId="0" fontId="22" fillId="4" borderId="3" xfId="0" applyNumberFormat="1" applyFont="1" applyFill="1" applyBorder="1" applyAlignment="1" applyProtection="1">
      <alignment horizontal="center" vertical="center"/>
      <protection locked="0"/>
    </xf>
    <xf numFmtId="0" fontId="22" fillId="2" borderId="17" xfId="0" applyNumberFormat="1" applyFont="1" applyFill="1" applyBorder="1" applyAlignment="1" applyProtection="1">
      <alignment vertical="top"/>
      <protection/>
    </xf>
    <xf numFmtId="0" fontId="22" fillId="2" borderId="16" xfId="0" applyNumberFormat="1" applyFont="1" applyFill="1" applyBorder="1" applyAlignment="1" applyProtection="1">
      <alignment/>
      <protection/>
    </xf>
    <xf numFmtId="3" fontId="0" fillId="2" borderId="7" xfId="0" applyNumberFormat="1" applyFont="1" applyFill="1" applyBorder="1" applyAlignment="1" applyProtection="1">
      <alignment horizontal="center" vertical="center"/>
      <protection/>
    </xf>
    <xf numFmtId="3" fontId="22" fillId="4" borderId="7" xfId="0" applyNumberFormat="1" applyFont="1" applyFill="1" applyBorder="1" applyAlignment="1" applyProtection="1">
      <alignment horizontal="center" vertical="center"/>
      <protection locked="0"/>
    </xf>
    <xf numFmtId="0" fontId="31" fillId="0" borderId="18" xfId="0" applyNumberFormat="1" applyFont="1" applyFill="1" applyBorder="1" applyAlignment="1" applyProtection="1">
      <alignment horizontal="center" vertical="center"/>
      <protection/>
    </xf>
    <xf numFmtId="4" fontId="0" fillId="2" borderId="8" xfId="0" applyNumberFormat="1" applyFont="1" applyFill="1" applyBorder="1" applyAlignment="1" applyProtection="1">
      <alignment horizontal="right" vertical="center"/>
      <protection/>
    </xf>
    <xf numFmtId="0" fontId="22" fillId="0" borderId="0" xfId="0" applyNumberFormat="1" applyFont="1" applyFill="1" applyAlignment="1" applyProtection="1">
      <alignment horizontal="center" vertical="center"/>
      <protection/>
    </xf>
    <xf numFmtId="3" fontId="22" fillId="2" borderId="7" xfId="0" applyNumberFormat="1" applyFont="1" applyFill="1" applyBorder="1" applyAlignment="1" applyProtection="1">
      <alignment horizontal="center" vertical="center"/>
      <protection/>
    </xf>
    <xf numFmtId="0" fontId="22" fillId="0" borderId="0" xfId="0" applyNumberFormat="1" applyFont="1" applyFill="1" applyAlignment="1" applyProtection="1">
      <alignment horizontal="center" vertical="center"/>
      <protection locked="0"/>
    </xf>
    <xf numFmtId="4" fontId="0" fillId="0" borderId="0" xfId="0" applyNumberFormat="1" applyFont="1" applyAlignment="1" applyProtection="1">
      <alignment vertical="center"/>
      <protection locked="0"/>
    </xf>
    <xf numFmtId="4" fontId="22" fillId="4" borderId="3" xfId="0" applyNumberFormat="1" applyFont="1" applyFill="1" applyBorder="1" applyAlignment="1" applyProtection="1">
      <alignment horizontal="right" vertical="center"/>
      <protection locked="0"/>
    </xf>
    <xf numFmtId="0" fontId="22" fillId="2" borderId="7" xfId="0" applyNumberFormat="1" applyFont="1" applyFill="1" applyBorder="1" applyAlignment="1" applyProtection="1">
      <alignment vertical="top"/>
      <protection/>
    </xf>
    <xf numFmtId="4" fontId="22" fillId="4" borderId="0" xfId="0" applyNumberFormat="1" applyFont="1" applyFill="1" applyAlignment="1" applyProtection="1">
      <alignment horizontal="right" vertical="center"/>
      <protection locked="0"/>
    </xf>
    <xf numFmtId="0" fontId="22" fillId="3" borderId="5" xfId="0" applyNumberFormat="1" applyFont="1" applyFill="1" applyBorder="1" applyAlignment="1" applyProtection="1">
      <alignment horizontal="center" vertical="center"/>
      <protection/>
    </xf>
    <xf numFmtId="0" fontId="22" fillId="3" borderId="6" xfId="0" applyNumberFormat="1" applyFont="1" applyFill="1" applyBorder="1" applyAlignment="1" applyProtection="1">
      <alignment vertical="center"/>
      <protection/>
    </xf>
    <xf numFmtId="0" fontId="22" fillId="3" borderId="0" xfId="0" applyNumberFormat="1" applyFont="1" applyFill="1" applyBorder="1" applyAlignment="1" applyProtection="1">
      <alignment vertical="center"/>
      <protection/>
    </xf>
    <xf numFmtId="0" fontId="22" fillId="0" borderId="6" xfId="0" applyNumberFormat="1" applyFont="1" applyFill="1" applyBorder="1" applyAlignment="1" applyProtection="1">
      <alignment horizontal="center" vertical="center"/>
      <protection/>
    </xf>
    <xf numFmtId="0" fontId="22" fillId="3" borderId="6"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protection/>
    </xf>
    <xf numFmtId="4" fontId="22" fillId="2" borderId="7" xfId="0" applyNumberFormat="1" applyFont="1" applyFill="1" applyBorder="1" applyAlignment="1" applyProtection="1">
      <alignment vertical="center"/>
      <protection/>
    </xf>
    <xf numFmtId="0" fontId="22" fillId="2" borderId="8" xfId="0" applyNumberFormat="1" applyFont="1" applyFill="1" applyBorder="1" applyAlignment="1" applyProtection="1">
      <alignment horizontal="center" vertical="center"/>
      <protection/>
    </xf>
    <xf numFmtId="0" fontId="22" fillId="4" borderId="13" xfId="0" applyNumberFormat="1" applyFont="1" applyFill="1" applyBorder="1" applyAlignment="1" applyProtection="1">
      <alignment horizontal="center" vertical="center"/>
      <protection locked="0"/>
    </xf>
    <xf numFmtId="0" fontId="39" fillId="2" borderId="7" xfId="0" applyNumberFormat="1" applyFont="1" applyFill="1" applyBorder="1" applyAlignment="1" applyProtection="1">
      <alignment horizontal="center" vertical="center"/>
      <protection/>
    </xf>
    <xf numFmtId="4" fontId="22" fillId="2" borderId="3" xfId="0" applyNumberFormat="1" applyFont="1" applyFill="1" applyBorder="1" applyAlignment="1" applyProtection="1">
      <alignment horizontal="right" vertical="center"/>
      <protection/>
    </xf>
    <xf numFmtId="0" fontId="0" fillId="2" borderId="3" xfId="0" applyFont="1" applyFill="1" applyBorder="1"/>
    <xf numFmtId="0" fontId="0" fillId="0" borderId="17" xfId="0" applyFont="1" applyFill="1" applyBorder="1" applyAlignment="1">
      <alignment vertical="center"/>
    </xf>
    <xf numFmtId="4" fontId="22" fillId="2" borderId="0" xfId="0" applyNumberFormat="1" applyFont="1" applyFill="1" applyBorder="1" applyAlignment="1" applyProtection="1">
      <alignment vertical="center"/>
      <protection/>
    </xf>
    <xf numFmtId="3" fontId="22" fillId="2" borderId="3" xfId="0" applyNumberFormat="1" applyFont="1" applyFill="1" applyBorder="1" applyAlignment="1" applyProtection="1">
      <alignment vertical="center"/>
      <protection/>
    </xf>
    <xf numFmtId="0" fontId="22" fillId="0" borderId="3" xfId="0" applyNumberFormat="1" applyFont="1" applyFill="1" applyBorder="1" applyAlignment="1" applyProtection="1">
      <alignment horizontal="center" vertical="center"/>
      <protection/>
    </xf>
    <xf numFmtId="0" fontId="39" fillId="2" borderId="3" xfId="0" applyNumberFormat="1" applyFont="1" applyFill="1" applyBorder="1" applyAlignment="1" applyProtection="1">
      <alignment horizontal="center" vertical="center"/>
      <protection/>
    </xf>
    <xf numFmtId="0" fontId="22" fillId="4" borderId="12" xfId="0" applyNumberFormat="1" applyFont="1" applyFill="1" applyBorder="1" applyAlignment="1" applyProtection="1">
      <alignment horizontal="center" vertical="center"/>
      <protection locked="0"/>
    </xf>
    <xf numFmtId="0" fontId="39" fillId="2" borderId="12" xfId="0" applyNumberFormat="1" applyFont="1" applyFill="1" applyBorder="1" applyAlignment="1" applyProtection="1">
      <alignment horizontal="center" vertical="center"/>
      <protection/>
    </xf>
    <xf numFmtId="0" fontId="22" fillId="0" borderId="13" xfId="0" applyNumberFormat="1" applyFont="1" applyFill="1" applyBorder="1" applyAlignment="1" applyProtection="1">
      <alignment horizontal="center" vertical="center"/>
      <protection/>
    </xf>
    <xf numFmtId="4" fontId="22" fillId="2" borderId="19" xfId="0" applyNumberFormat="1" applyFont="1" applyFill="1" applyBorder="1" applyAlignment="1" applyProtection="1">
      <alignment horizontal="right" vertical="center"/>
      <protection/>
    </xf>
    <xf numFmtId="4" fontId="22" fillId="2" borderId="20" xfId="0" applyNumberFormat="1" applyFont="1" applyFill="1" applyBorder="1" applyAlignment="1" applyProtection="1">
      <alignment horizontal="right" vertical="center"/>
      <protection/>
    </xf>
    <xf numFmtId="4" fontId="22" fillId="2" borderId="13" xfId="0" applyNumberFormat="1" applyFont="1" applyFill="1" applyBorder="1" applyAlignment="1" applyProtection="1">
      <alignment vertical="center"/>
      <protection/>
    </xf>
    <xf numFmtId="4" fontId="22" fillId="4" borderId="8" xfId="0" applyNumberFormat="1" applyFont="1" applyFill="1" applyBorder="1" applyAlignment="1" applyProtection="1">
      <alignment horizontal="right" vertical="center"/>
      <protection locked="0"/>
    </xf>
    <xf numFmtId="0" fontId="22" fillId="2" borderId="12" xfId="0" applyNumberFormat="1" applyFont="1" applyFill="1" applyBorder="1" applyAlignment="1" applyProtection="1">
      <alignment horizontal="center" vertical="center"/>
      <protection/>
    </xf>
    <xf numFmtId="4" fontId="22" fillId="2" borderId="12" xfId="0" applyNumberFormat="1" applyFont="1" applyFill="1" applyBorder="1" applyAlignment="1" applyProtection="1">
      <alignment vertical="center"/>
      <protection/>
    </xf>
    <xf numFmtId="4" fontId="22" fillId="8" borderId="3" xfId="0" applyNumberFormat="1" applyFont="1" applyFill="1" applyBorder="1" applyAlignment="1" applyProtection="1">
      <alignment horizontal="right" vertical="center"/>
      <protection/>
    </xf>
    <xf numFmtId="0" fontId="22" fillId="2" borderId="19" xfId="0" applyNumberFormat="1" applyFont="1" applyFill="1" applyBorder="1" applyAlignment="1" applyProtection="1">
      <alignment horizontal="centerContinuous" vertical="center"/>
      <protection/>
    </xf>
    <xf numFmtId="0" fontId="22" fillId="2" borderId="21" xfId="0" applyNumberFormat="1" applyFont="1" applyFill="1" applyBorder="1" applyAlignment="1" applyProtection="1">
      <alignment horizontal="center" vertical="center"/>
      <protection/>
    </xf>
    <xf numFmtId="0" fontId="0" fillId="4" borderId="11" xfId="0" applyNumberFormat="1" applyFont="1" applyFill="1" applyBorder="1" applyAlignment="1" applyProtection="1">
      <alignment horizontal="left" vertical="top"/>
      <protection/>
    </xf>
    <xf numFmtId="49" fontId="0" fillId="4" borderId="19" xfId="0" applyNumberFormat="1" applyFont="1" applyFill="1" applyBorder="1" applyAlignment="1" applyProtection="1">
      <alignment horizontal="center"/>
      <protection/>
    </xf>
    <xf numFmtId="49" fontId="0" fillId="4" borderId="19" xfId="0" applyNumberFormat="1" applyFont="1" applyFill="1" applyBorder="1" applyAlignment="1" applyProtection="1">
      <alignment horizontal="center"/>
      <protection locked="0"/>
    </xf>
    <xf numFmtId="0" fontId="0" fillId="4" borderId="8" xfId="0" applyNumberFormat="1" applyFont="1" applyFill="1" applyBorder="1" applyAlignment="1" applyProtection="1">
      <alignment horizontal="left" vertical="top"/>
      <protection/>
    </xf>
    <xf numFmtId="49" fontId="0" fillId="4" borderId="22" xfId="0" applyNumberFormat="1" applyFont="1" applyFill="1" applyBorder="1" applyAlignment="1" applyProtection="1">
      <alignment horizontal="left" vertical="top"/>
      <protection/>
    </xf>
    <xf numFmtId="0" fontId="0" fillId="2" borderId="22" xfId="0" applyFont="1" applyFill="1" applyBorder="1" applyAlignment="1">
      <alignment vertical="center"/>
    </xf>
    <xf numFmtId="0" fontId="0" fillId="2" borderId="6" xfId="0" applyFont="1" applyFill="1" applyBorder="1" applyAlignment="1">
      <alignment vertical="center"/>
    </xf>
    <xf numFmtId="0" fontId="0" fillId="0" borderId="7" xfId="0" applyFont="1" applyBorder="1" applyAlignment="1">
      <alignment vertical="center"/>
    </xf>
    <xf numFmtId="0" fontId="0" fillId="0" borderId="3" xfId="0" applyFont="1" applyBorder="1" applyAlignment="1">
      <alignment vertical="center"/>
    </xf>
    <xf numFmtId="49" fontId="0" fillId="4" borderId="19" xfId="0" applyNumberFormat="1" applyFont="1" applyFill="1" applyBorder="1" applyAlignment="1" applyProtection="1">
      <alignment horizontal="left" vertical="top"/>
      <protection locked="0"/>
    </xf>
    <xf numFmtId="0" fontId="0" fillId="2" borderId="11" xfId="0" applyFont="1" applyFill="1" applyBorder="1" applyAlignment="1" applyProtection="1">
      <alignment vertical="center"/>
      <protection/>
    </xf>
    <xf numFmtId="0" fontId="0" fillId="2" borderId="9" xfId="0" applyFont="1" applyFill="1" applyBorder="1" applyAlignment="1" applyProtection="1">
      <alignment vertical="center"/>
      <protection/>
    </xf>
    <xf numFmtId="0" fontId="0" fillId="9" borderId="13" xfId="0" applyFont="1" applyFill="1" applyBorder="1" applyAlignment="1" applyProtection="1">
      <alignment vertical="center"/>
      <protection locked="0"/>
    </xf>
    <xf numFmtId="0" fontId="0" fillId="4" borderId="5" xfId="0" applyNumberFormat="1" applyFont="1" applyFill="1" applyBorder="1" applyAlignment="1" applyProtection="1">
      <alignment horizontal="left" vertical="top"/>
      <protection/>
    </xf>
    <xf numFmtId="0" fontId="0" fillId="4" borderId="0" xfId="0" applyNumberFormat="1" applyFont="1" applyFill="1" applyBorder="1" applyAlignment="1" applyProtection="1">
      <alignment horizontal="left" vertical="top"/>
      <protection/>
    </xf>
    <xf numFmtId="49" fontId="0" fillId="4" borderId="11" xfId="0" applyNumberFormat="1" applyFont="1" applyFill="1" applyBorder="1" applyAlignment="1" applyProtection="1">
      <alignment horizontal="left" vertical="top"/>
      <protection locked="0"/>
    </xf>
    <xf numFmtId="0" fontId="14" fillId="2" borderId="0" xfId="0" applyNumberFormat="1" applyFont="1" applyFill="1" applyBorder="1" applyAlignment="1" applyProtection="1">
      <alignment horizontal="left"/>
      <protection/>
    </xf>
    <xf numFmtId="14" fontId="15" fillId="2" borderId="0" xfId="0" applyNumberFormat="1" applyFont="1" applyFill="1" applyBorder="1" applyAlignment="1" applyProtection="1">
      <alignment horizontal="left"/>
      <protection/>
    </xf>
    <xf numFmtId="0" fontId="27" fillId="2" borderId="5" xfId="0" applyNumberFormat="1" applyFont="1" applyFill="1" applyBorder="1" applyAlignment="1" applyProtection="1">
      <alignment horizontal="centerContinuous" vertical="center"/>
      <protection/>
    </xf>
    <xf numFmtId="0" fontId="27" fillId="2" borderId="8" xfId="0" applyNumberFormat="1" applyFont="1" applyFill="1" applyBorder="1" applyAlignment="1" applyProtection="1">
      <alignment horizontal="centerContinuous" vertical="center"/>
      <protection/>
    </xf>
    <xf numFmtId="0" fontId="40" fillId="2" borderId="0" xfId="0" applyNumberFormat="1" applyFont="1" applyFill="1" applyAlignment="1">
      <alignment/>
    </xf>
    <xf numFmtId="0" fontId="22" fillId="2" borderId="3" xfId="0" applyNumberFormat="1" applyFont="1" applyFill="1" applyBorder="1" applyAlignment="1">
      <alignment vertical="center"/>
    </xf>
    <xf numFmtId="0" fontId="22" fillId="9" borderId="3" xfId="0" applyNumberFormat="1" applyFont="1" applyFill="1" applyBorder="1" applyAlignment="1" applyProtection="1">
      <alignment horizontal="center" vertical="center"/>
      <protection locked="0"/>
    </xf>
    <xf numFmtId="0" fontId="42" fillId="0" borderId="0" xfId="0" applyFont="1" applyAlignment="1">
      <alignment horizontal="center" vertical="center"/>
    </xf>
    <xf numFmtId="0" fontId="9" fillId="0" borderId="0" xfId="0" applyFont="1" applyAlignment="1">
      <alignment horizontal="center" vertical="center"/>
    </xf>
    <xf numFmtId="0" fontId="22" fillId="10" borderId="3" xfId="0" applyNumberFormat="1" applyFont="1" applyFill="1" applyBorder="1" applyAlignment="1" applyProtection="1">
      <alignment horizontal="center" vertical="center"/>
      <protection locked="0"/>
    </xf>
    <xf numFmtId="0" fontId="22" fillId="10" borderId="0" xfId="0" applyNumberFormat="1" applyFont="1" applyFill="1" applyAlignment="1" applyProtection="1">
      <alignment horizontal="center" vertical="center"/>
      <protection/>
    </xf>
    <xf numFmtId="0" fontId="22" fillId="10" borderId="3" xfId="0" applyNumberFormat="1" applyFont="1" applyFill="1" applyBorder="1" applyAlignment="1" applyProtection="1">
      <alignment horizontal="center" vertical="center"/>
      <protection/>
    </xf>
    <xf numFmtId="0" fontId="36" fillId="11" borderId="3" xfId="22" applyNumberFormat="1" applyFont="1" applyFill="1" applyBorder="1" applyAlignment="1" applyProtection="1">
      <alignment horizontal="left" vertical="center"/>
      <protection/>
    </xf>
    <xf numFmtId="0" fontId="36" fillId="11" borderId="12" xfId="22" applyNumberFormat="1" applyFont="1" applyFill="1" applyBorder="1" applyAlignment="1" applyProtection="1">
      <alignment horizontal="left" vertical="center"/>
      <protection/>
    </xf>
    <xf numFmtId="0" fontId="7" fillId="2" borderId="3" xfId="0" applyFont="1" applyFill="1" applyBorder="1" applyAlignment="1">
      <alignment horizontal="left" vertical="center"/>
    </xf>
    <xf numFmtId="0" fontId="43" fillId="2" borderId="6" xfId="0" applyNumberFormat="1" applyFont="1" applyFill="1" applyBorder="1" applyAlignment="1" applyProtection="1">
      <alignment vertical="center"/>
      <protection/>
    </xf>
    <xf numFmtId="0" fontId="43" fillId="2" borderId="8" xfId="0" applyNumberFormat="1" applyFont="1" applyFill="1" applyBorder="1" applyAlignment="1" applyProtection="1">
      <alignment vertical="center"/>
      <protection/>
    </xf>
    <xf numFmtId="0" fontId="9" fillId="10" borderId="0" xfId="0" applyNumberFormat="1" applyFont="1" applyFill="1" applyAlignment="1" applyProtection="1">
      <alignment/>
      <protection/>
    </xf>
    <xf numFmtId="0" fontId="0" fillId="2" borderId="8" xfId="0" applyFont="1" applyFill="1" applyBorder="1" applyAlignment="1">
      <alignment vertical="center" wrapText="1"/>
    </xf>
    <xf numFmtId="0" fontId="0" fillId="0" borderId="7" xfId="0" applyFont="1" applyBorder="1" applyAlignment="1">
      <alignment vertical="center" wrapText="1"/>
    </xf>
    <xf numFmtId="0" fontId="43" fillId="2" borderId="8" xfId="0" applyNumberFormat="1" applyFont="1" applyFill="1" applyBorder="1" applyAlignment="1" applyProtection="1">
      <alignment vertical="center"/>
      <protection/>
    </xf>
    <xf numFmtId="0" fontId="7" fillId="0" borderId="5" xfId="0" applyFont="1" applyBorder="1" applyAlignment="1">
      <alignment/>
    </xf>
    <xf numFmtId="0" fontId="7" fillId="0" borderId="7" xfId="0" applyFont="1" applyBorder="1" applyAlignment="1">
      <alignment/>
    </xf>
    <xf numFmtId="0" fontId="22" fillId="2" borderId="8" xfId="0" applyNumberFormat="1" applyFont="1" applyFill="1" applyBorder="1" applyAlignment="1" applyProtection="1">
      <alignment vertical="top"/>
      <protection/>
    </xf>
    <xf numFmtId="0" fontId="0" fillId="0" borderId="5" xfId="0" applyFont="1" applyBorder="1" applyAlignment="1">
      <alignment vertical="top"/>
    </xf>
    <xf numFmtId="0" fontId="22" fillId="2" borderId="22" xfId="0" applyNumberFormat="1" applyFont="1" applyFill="1" applyBorder="1" applyAlignment="1" applyProtection="1">
      <alignment vertical="center" wrapText="1"/>
      <protection/>
    </xf>
    <xf numFmtId="0" fontId="0" fillId="0" borderId="6" xfId="0" applyFont="1" applyBorder="1" applyAlignment="1">
      <alignment vertical="center" wrapText="1"/>
    </xf>
    <xf numFmtId="0" fontId="0" fillId="0" borderId="11" xfId="0" applyFont="1" applyBorder="1" applyAlignment="1">
      <alignment vertical="center" wrapText="1"/>
    </xf>
    <xf numFmtId="0" fontId="0" fillId="0" borderId="9" xfId="0" applyFont="1" applyBorder="1" applyAlignment="1">
      <alignment vertical="center" wrapText="1"/>
    </xf>
    <xf numFmtId="0" fontId="7" fillId="0" borderId="5" xfId="0" applyFont="1" applyBorder="1" applyAlignment="1">
      <alignment vertical="center"/>
    </xf>
    <xf numFmtId="0" fontId="7" fillId="0" borderId="7" xfId="0" applyFont="1" applyBorder="1" applyAlignment="1">
      <alignment vertical="center"/>
    </xf>
    <xf numFmtId="0" fontId="43" fillId="4" borderId="8" xfId="0" applyNumberFormat="1" applyFont="1" applyFill="1" applyBorder="1" applyAlignment="1" applyProtection="1">
      <alignment horizontal="left" vertical="center"/>
      <protection locked="0"/>
    </xf>
    <xf numFmtId="0" fontId="7" fillId="0" borderId="7" xfId="0" applyFont="1" applyBorder="1" applyAlignment="1" applyProtection="1">
      <alignment vertical="center"/>
      <protection locked="0"/>
    </xf>
    <xf numFmtId="0" fontId="43" fillId="2" borderId="3" xfId="0" applyNumberFormat="1" applyFont="1" applyFill="1" applyBorder="1" applyAlignment="1" applyProtection="1">
      <alignment horizontal="left" vertical="center"/>
      <protection/>
    </xf>
    <xf numFmtId="0" fontId="43" fillId="0" borderId="3" xfId="0" applyFont="1" applyBorder="1" applyAlignment="1">
      <alignment horizontal="left" vertical="center"/>
    </xf>
    <xf numFmtId="0" fontId="22" fillId="3" borderId="8" xfId="0" applyNumberFormat="1" applyFont="1" applyFill="1" applyBorder="1" applyAlignment="1" applyProtection="1">
      <alignment horizontal="left" vertical="center"/>
      <protection/>
    </xf>
    <xf numFmtId="0" fontId="0" fillId="0" borderId="5" xfId="0" applyFont="1" applyFill="1" applyBorder="1" applyAlignment="1">
      <alignment horizontal="left" vertical="center"/>
    </xf>
    <xf numFmtId="0" fontId="0" fillId="0" borderId="7" xfId="0" applyFont="1" applyFill="1" applyBorder="1" applyAlignment="1">
      <alignment horizontal="left" vertical="center"/>
    </xf>
    <xf numFmtId="0" fontId="22" fillId="4" borderId="8" xfId="0" applyNumberFormat="1" applyFont="1" applyFill="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7" xfId="0" applyFont="1" applyBorder="1" applyAlignment="1" applyProtection="1">
      <alignment vertical="center"/>
      <protection locked="0"/>
    </xf>
    <xf numFmtId="0" fontId="22" fillId="10" borderId="19" xfId="0" applyNumberFormat="1" applyFont="1" applyFill="1" applyBorder="1" applyAlignment="1" applyProtection="1">
      <alignment vertical="center"/>
      <protection/>
    </xf>
    <xf numFmtId="0" fontId="0" fillId="10" borderId="0" xfId="0" applyFont="1" applyFill="1" applyBorder="1"/>
    <xf numFmtId="0" fontId="0" fillId="10" borderId="17" xfId="0" applyFont="1" applyFill="1" applyBorder="1"/>
    <xf numFmtId="0" fontId="22" fillId="2" borderId="19"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17" xfId="0" applyFont="1" applyFill="1" applyBorder="1" applyAlignment="1">
      <alignment vertical="center"/>
    </xf>
    <xf numFmtId="0" fontId="35" fillId="2" borderId="19" xfId="0" applyNumberFormat="1" applyFont="1" applyFill="1" applyBorder="1" applyAlignment="1" applyProtection="1">
      <alignment vertical="center"/>
      <protection/>
    </xf>
    <xf numFmtId="0" fontId="27" fillId="0" borderId="0" xfId="0" applyFont="1" applyAlignment="1">
      <alignment/>
    </xf>
    <xf numFmtId="14" fontId="3" fillId="2" borderId="0" xfId="0" applyNumberFormat="1" applyFont="1" applyFill="1" applyAlignment="1" applyProtection="1" quotePrefix="1">
      <alignment horizontal="center"/>
      <protection/>
    </xf>
    <xf numFmtId="14" fontId="3" fillId="2" borderId="0" xfId="0" applyNumberFormat="1" applyFont="1" applyFill="1" applyAlignment="1" applyProtection="1">
      <alignment horizontal="center"/>
      <protection/>
    </xf>
    <xf numFmtId="0" fontId="22" fillId="2" borderId="8" xfId="0" applyNumberFormat="1" applyFont="1" applyFill="1" applyBorder="1" applyAlignment="1" applyProtection="1">
      <alignment vertical="center"/>
      <protection/>
    </xf>
    <xf numFmtId="0" fontId="0" fillId="0" borderId="5" xfId="0" applyFont="1" applyBorder="1" applyAlignment="1">
      <alignment vertical="center"/>
    </xf>
    <xf numFmtId="0" fontId="0" fillId="0" borderId="7" xfId="0" applyFont="1" applyBorder="1" applyAlignment="1">
      <alignment vertical="center"/>
    </xf>
    <xf numFmtId="0" fontId="22" fillId="3" borderId="8" xfId="0" applyNumberFormat="1" applyFont="1" applyFill="1" applyBorder="1" applyAlignment="1" applyProtection="1">
      <alignment vertical="center" wrapText="1"/>
      <protection/>
    </xf>
    <xf numFmtId="0" fontId="0" fillId="0" borderId="5" xfId="0" applyFont="1" applyFill="1" applyBorder="1" applyAlignment="1">
      <alignment vertical="center" wrapText="1"/>
    </xf>
    <xf numFmtId="0" fontId="0" fillId="0" borderId="5" xfId="0" applyFont="1" applyBorder="1" applyAlignment="1">
      <alignment vertical="center" wrapText="1"/>
    </xf>
    <xf numFmtId="0" fontId="0" fillId="3" borderId="22" xfId="0" applyNumberFormat="1" applyFont="1" applyFill="1" applyBorder="1" applyAlignment="1" applyProtection="1">
      <alignment vertical="center"/>
      <protection/>
    </xf>
    <xf numFmtId="0" fontId="0" fillId="0" borderId="16"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2" borderId="11"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3" borderId="3" xfId="0" applyNumberFormat="1" applyFont="1" applyFill="1" applyBorder="1" applyAlignment="1" applyProtection="1">
      <alignment horizontal="left" vertical="center" wrapText="1"/>
      <protection/>
    </xf>
    <xf numFmtId="0" fontId="0" fillId="0" borderId="3" xfId="0" applyFont="1" applyBorder="1" applyAlignment="1">
      <alignment horizontal="left" vertical="center" wrapText="1"/>
    </xf>
    <xf numFmtId="0" fontId="7" fillId="2" borderId="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0" fillId="2" borderId="22" xfId="0" applyFont="1" applyFill="1" applyBorder="1" applyAlignment="1">
      <alignment vertical="top"/>
    </xf>
    <xf numFmtId="0" fontId="0" fillId="2" borderId="6" xfId="0" applyFont="1" applyFill="1" applyBorder="1" applyAlignment="1">
      <alignment vertical="top"/>
    </xf>
    <xf numFmtId="0" fontId="0" fillId="2" borderId="16" xfId="0" applyFont="1" applyFill="1" applyBorder="1" applyAlignment="1">
      <alignment vertical="top"/>
    </xf>
    <xf numFmtId="0" fontId="0" fillId="0" borderId="0" xfId="0" applyFont="1" applyBorder="1"/>
    <xf numFmtId="0" fontId="0" fillId="0" borderId="17" xfId="0" applyFont="1" applyBorder="1"/>
    <xf numFmtId="0" fontId="0" fillId="0" borderId="0" xfId="0" applyAlignment="1">
      <alignment/>
    </xf>
    <xf numFmtId="0" fontId="22" fillId="2" borderId="22" xfId="0" applyNumberFormat="1" applyFont="1" applyFill="1" applyBorder="1" applyAlignment="1" applyProtection="1">
      <alignment vertical="center"/>
      <protection/>
    </xf>
    <xf numFmtId="0" fontId="0" fillId="0" borderId="6" xfId="0" applyFont="1" applyFill="1" applyBorder="1" applyAlignment="1">
      <alignment vertical="center"/>
    </xf>
    <xf numFmtId="0" fontId="0" fillId="0" borderId="16" xfId="0" applyFont="1" applyFill="1" applyBorder="1" applyAlignment="1">
      <alignment vertical="center"/>
    </xf>
    <xf numFmtId="0" fontId="0" fillId="0" borderId="3" xfId="0" applyFont="1" applyBorder="1" applyAlignment="1" applyProtection="1">
      <alignment horizontal="center" vertical="center"/>
      <protection locked="0"/>
    </xf>
    <xf numFmtId="0" fontId="0" fillId="3" borderId="19" xfId="0" applyNumberFormat="1" applyFont="1" applyFill="1" applyBorder="1" applyAlignment="1" applyProtection="1">
      <alignment horizontal="left" vertical="center" wrapText="1"/>
      <protection/>
    </xf>
    <xf numFmtId="0" fontId="0" fillId="0" borderId="17"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9" borderId="8" xfId="0" applyFont="1" applyFill="1" applyBorder="1" applyAlignment="1" applyProtection="1">
      <alignment horizontal="center"/>
      <protection locked="0"/>
    </xf>
    <xf numFmtId="0" fontId="0" fillId="9" borderId="5" xfId="0" applyFont="1" applyFill="1" applyBorder="1" applyAlignment="1" applyProtection="1">
      <alignment horizontal="center"/>
      <protection locked="0"/>
    </xf>
    <xf numFmtId="0" fontId="22" fillId="3" borderId="8" xfId="0" applyNumberFormat="1" applyFont="1" applyFill="1" applyBorder="1" applyAlignment="1" applyProtection="1">
      <alignment vertical="center"/>
      <protection/>
    </xf>
    <xf numFmtId="0" fontId="22" fillId="4" borderId="8" xfId="0" applyNumberFormat="1" applyFont="1" applyFill="1" applyBorder="1" applyAlignment="1" applyProtection="1">
      <alignment horizontal="center" vertical="center"/>
      <protection locked="0"/>
    </xf>
    <xf numFmtId="0" fontId="22" fillId="4" borderId="5" xfId="0" applyNumberFormat="1" applyFont="1" applyFill="1" applyBorder="1" applyAlignment="1" applyProtection="1">
      <alignment horizontal="center" vertical="center"/>
      <protection locked="0"/>
    </xf>
    <xf numFmtId="0" fontId="22" fillId="4" borderId="7" xfId="0" applyNumberFormat="1" applyFont="1" applyFill="1" applyBorder="1" applyAlignment="1" applyProtection="1">
      <alignment horizontal="center" vertical="center"/>
      <protection locked="0"/>
    </xf>
    <xf numFmtId="0" fontId="22" fillId="0" borderId="5" xfId="0" applyFont="1" applyBorder="1" applyAlignment="1">
      <alignment vertical="center"/>
    </xf>
    <xf numFmtId="0" fontId="0" fillId="2" borderId="11"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9" xfId="0" applyFont="1" applyFill="1" applyBorder="1" applyAlignment="1" applyProtection="1">
      <alignment vertical="center"/>
      <protection/>
    </xf>
    <xf numFmtId="0" fontId="0" fillId="2" borderId="10" xfId="0" applyFont="1" applyFill="1" applyBorder="1" applyAlignment="1" applyProtection="1">
      <alignment vertical="center"/>
      <protection/>
    </xf>
    <xf numFmtId="0" fontId="0" fillId="2" borderId="22" xfId="0" applyFont="1" applyFill="1" applyBorder="1" applyAlignment="1" applyProtection="1">
      <alignment vertical="center"/>
      <protection/>
    </xf>
    <xf numFmtId="0" fontId="0" fillId="2" borderId="6" xfId="0" applyFont="1" applyFill="1" applyBorder="1" applyAlignment="1" applyProtection="1">
      <alignment vertical="center"/>
      <protection/>
    </xf>
    <xf numFmtId="0" fontId="0" fillId="2" borderId="17" xfId="0" applyFont="1" applyFill="1" applyBorder="1" applyAlignment="1" applyProtection="1">
      <alignment vertical="center"/>
      <protection/>
    </xf>
    <xf numFmtId="0" fontId="49" fillId="2" borderId="0" xfId="25" applyNumberFormat="1" applyFill="1" applyBorder="1" applyAlignment="1" applyProtection="1">
      <alignment horizontal="center"/>
      <protection/>
    </xf>
    <xf numFmtId="0" fontId="7" fillId="0" borderId="3" xfId="0" applyFont="1" applyBorder="1" applyAlignment="1" applyProtection="1">
      <alignment horizontal="center" vertical="center"/>
      <protection locked="0"/>
    </xf>
    <xf numFmtId="0" fontId="43" fillId="2" borderId="8" xfId="0" applyNumberFormat="1" applyFont="1" applyFill="1" applyBorder="1" applyAlignment="1" applyProtection="1">
      <alignment horizontal="left" vertical="center"/>
      <protection/>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0" fillId="2" borderId="8" xfId="0" applyFont="1" applyFill="1" applyBorder="1" applyAlignment="1">
      <alignment horizontal="right" vertical="center"/>
    </xf>
    <xf numFmtId="0" fontId="0" fillId="0" borderId="5" xfId="0" applyFont="1" applyBorder="1" applyAlignment="1">
      <alignment horizontal="right" vertical="center"/>
    </xf>
    <xf numFmtId="0" fontId="0" fillId="0" borderId="7" xfId="0" applyFont="1" applyBorder="1" applyAlignment="1">
      <alignment horizontal="right" vertical="center"/>
    </xf>
    <xf numFmtId="0" fontId="43" fillId="2" borderId="22" xfId="0" applyNumberFormat="1" applyFont="1" applyFill="1" applyBorder="1" applyAlignment="1" applyProtection="1">
      <alignment horizontal="left" vertical="center" wrapText="1"/>
      <protection/>
    </xf>
    <xf numFmtId="0" fontId="7" fillId="0" borderId="16" xfId="0" applyFont="1" applyBorder="1" applyAlignment="1">
      <alignment horizontal="left" vertical="center" wrapText="1"/>
    </xf>
    <xf numFmtId="0" fontId="43" fillId="2" borderId="19" xfId="0" applyNumberFormat="1" applyFont="1" applyFill="1" applyBorder="1" applyAlignment="1" applyProtection="1">
      <alignment horizontal="left" vertical="center" wrapText="1"/>
      <protection/>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43" fillId="0" borderId="5" xfId="0" applyFont="1" applyBorder="1" applyAlignment="1">
      <alignment vertical="center"/>
    </xf>
    <xf numFmtId="0" fontId="43" fillId="2" borderId="5" xfId="0" applyNumberFormat="1" applyFont="1" applyFill="1" applyBorder="1" applyAlignment="1" applyProtection="1">
      <alignment horizontal="left" vertical="center"/>
      <protection/>
    </xf>
    <xf numFmtId="0" fontId="43" fillId="2" borderId="7" xfId="0" applyNumberFormat="1" applyFont="1" applyFill="1" applyBorder="1" applyAlignment="1" applyProtection="1">
      <alignment horizontal="left" vertical="center"/>
      <protection/>
    </xf>
    <xf numFmtId="0" fontId="7" fillId="0" borderId="8" xfId="0" applyFont="1" applyBorder="1" applyAlignment="1" applyProtection="1">
      <alignment horizontal="center" vertical="center"/>
      <protection locked="0"/>
    </xf>
    <xf numFmtId="0" fontId="0" fillId="2" borderId="22"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10" borderId="3"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0" fillId="0" borderId="0" xfId="0" applyFont="1" applyAlignment="1">
      <alignment vertical="center" wrapText="1"/>
    </xf>
    <xf numFmtId="49" fontId="0" fillId="9" borderId="22" xfId="22" applyNumberFormat="1" applyFont="1" applyFill="1" applyBorder="1" applyAlignment="1" applyProtection="1">
      <alignment horizontal="center" vertical="center"/>
      <protection locked="0"/>
    </xf>
    <xf numFmtId="49" fontId="0" fillId="9" borderId="5" xfId="22" applyNumberFormat="1" applyFont="1" applyFill="1" applyBorder="1" applyAlignment="1" applyProtection="1">
      <alignment vertical="center"/>
      <protection locked="0"/>
    </xf>
    <xf numFmtId="49" fontId="0" fillId="9" borderId="7" xfId="22" applyNumberFormat="1" applyFont="1" applyFill="1" applyBorder="1" applyAlignment="1" applyProtection="1">
      <alignment vertical="center"/>
      <protection locked="0"/>
    </xf>
    <xf numFmtId="0" fontId="22" fillId="2" borderId="3" xfId="0" applyNumberFormat="1" applyFont="1" applyFill="1" applyBorder="1" applyAlignment="1" applyProtection="1">
      <alignment horizontal="left" vertical="center"/>
      <protection/>
    </xf>
    <xf numFmtId="0" fontId="0" fillId="0" borderId="3" xfId="0" applyFont="1" applyBorder="1" applyAlignment="1">
      <alignment horizontal="left" vertical="center"/>
    </xf>
    <xf numFmtId="0" fontId="36" fillId="8" borderId="8" xfId="22" applyNumberFormat="1" applyFont="1" applyFill="1" applyBorder="1" applyAlignment="1" applyProtection="1">
      <alignment horizontal="left" vertical="center"/>
      <protection/>
    </xf>
    <xf numFmtId="0" fontId="36" fillId="8" borderId="7" xfId="22" applyFont="1" applyFill="1" applyBorder="1" applyAlignment="1">
      <alignment horizontal="left" vertical="center"/>
      <protection/>
    </xf>
    <xf numFmtId="49" fontId="0" fillId="0" borderId="3" xfId="22" applyNumberFormat="1" applyFont="1" applyBorder="1" applyAlignment="1" applyProtection="1">
      <alignment horizontal="left" vertical="center"/>
      <protection locked="0"/>
    </xf>
    <xf numFmtId="0" fontId="7" fillId="2" borderId="22"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22" fillId="4" borderId="8" xfId="0" applyNumberFormat="1" applyFont="1" applyFill="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2" borderId="8" xfId="0" applyFont="1" applyFill="1" applyBorder="1" applyAlignment="1" applyProtection="1">
      <alignment horizontal="center" vertical="center"/>
      <protection/>
    </xf>
    <xf numFmtId="0" fontId="0" fillId="2" borderId="7" xfId="0" applyFont="1" applyFill="1" applyBorder="1" applyAlignment="1" applyProtection="1">
      <alignment horizontal="center" vertical="center"/>
      <protection/>
    </xf>
    <xf numFmtId="49" fontId="22" fillId="0" borderId="3" xfId="0" applyNumberFormat="1" applyFont="1" applyFill="1" applyBorder="1" applyAlignment="1" applyProtection="1">
      <alignment horizontal="center" vertical="center"/>
      <protection locked="0"/>
    </xf>
    <xf numFmtId="49" fontId="0" fillId="0" borderId="3" xfId="0" applyNumberFormat="1" applyFont="1" applyFill="1" applyBorder="1" applyAlignment="1" applyProtection="1">
      <alignment horizontal="center" vertical="center"/>
      <protection locked="0"/>
    </xf>
    <xf numFmtId="0" fontId="22" fillId="4" borderId="3" xfId="0" applyNumberFormat="1" applyFont="1" applyFill="1" applyBorder="1" applyAlignment="1" applyProtection="1">
      <alignment horizontal="left" vertical="center"/>
      <protection locked="0"/>
    </xf>
    <xf numFmtId="49" fontId="22" fillId="3" borderId="8" xfId="0" applyNumberFormat="1" applyFont="1" applyFill="1" applyBorder="1" applyAlignment="1" applyProtection="1">
      <alignment horizontal="center" vertical="center"/>
      <protection/>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36" fillId="8" borderId="8" xfId="0" applyNumberFormat="1" applyFont="1" applyFill="1" applyBorder="1" applyAlignment="1" applyProtection="1">
      <alignment vertical="center"/>
      <protection/>
    </xf>
    <xf numFmtId="0" fontId="36" fillId="8" borderId="7" xfId="0" applyFont="1" applyFill="1" applyBorder="1" applyAlignment="1">
      <alignment vertical="center"/>
    </xf>
    <xf numFmtId="0" fontId="43" fillId="0" borderId="5" xfId="0" applyNumberFormat="1" applyFont="1" applyFill="1" applyBorder="1" applyAlignment="1" applyProtection="1">
      <alignment horizontal="center" vertical="center"/>
      <protection locked="0"/>
    </xf>
    <xf numFmtId="0" fontId="7" fillId="0" borderId="7" xfId="0" applyFont="1" applyBorder="1" applyAlignment="1" applyProtection="1">
      <alignment/>
      <protection locked="0"/>
    </xf>
    <xf numFmtId="0" fontId="49" fillId="2" borderId="0" xfId="25" applyFill="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0" fillId="2" borderId="22" xfId="0" applyFont="1" applyFill="1" applyBorder="1" applyAlignment="1">
      <alignment horizontal="right" vertical="center" wrapText="1"/>
    </xf>
    <xf numFmtId="0" fontId="0" fillId="2" borderId="6" xfId="0" applyFont="1" applyFill="1" applyBorder="1" applyAlignment="1">
      <alignment horizontal="right" vertical="center" wrapText="1"/>
    </xf>
    <xf numFmtId="0" fontId="0" fillId="2" borderId="16" xfId="0" applyFont="1" applyFill="1" applyBorder="1" applyAlignment="1">
      <alignment horizontal="right" vertical="center" wrapText="1"/>
    </xf>
    <xf numFmtId="0" fontId="0" fillId="2" borderId="19" xfId="0" applyFont="1" applyFill="1" applyBorder="1" applyAlignment="1">
      <alignment horizontal="right" vertical="center" wrapText="1"/>
    </xf>
    <xf numFmtId="0" fontId="0" fillId="2" borderId="0" xfId="0" applyFont="1" applyFill="1" applyBorder="1" applyAlignment="1">
      <alignment horizontal="right" vertical="center" wrapText="1"/>
    </xf>
    <xf numFmtId="0" fontId="0" fillId="2" borderId="17" xfId="0" applyFont="1" applyFill="1" applyBorder="1" applyAlignment="1">
      <alignment horizontal="right" vertical="center" wrapText="1"/>
    </xf>
    <xf numFmtId="0" fontId="0" fillId="2" borderId="11" xfId="0" applyFont="1" applyFill="1" applyBorder="1" applyAlignment="1">
      <alignment horizontal="right" vertical="center" wrapText="1"/>
    </xf>
    <xf numFmtId="0" fontId="0" fillId="2" borderId="9" xfId="0" applyFont="1" applyFill="1" applyBorder="1" applyAlignment="1">
      <alignment horizontal="right" vertical="center" wrapText="1"/>
    </xf>
    <xf numFmtId="0" fontId="0" fillId="2" borderId="10" xfId="0" applyFont="1" applyFill="1" applyBorder="1" applyAlignment="1">
      <alignment horizontal="right" vertical="center" wrapText="1"/>
    </xf>
    <xf numFmtId="0" fontId="0" fillId="0" borderId="8" xfId="0" applyFont="1" applyBorder="1" applyAlignment="1" applyProtection="1">
      <alignment vertical="center"/>
      <protection locked="0"/>
    </xf>
    <xf numFmtId="0" fontId="0" fillId="0" borderId="6" xfId="0" applyFont="1" applyBorder="1" applyAlignment="1" applyProtection="1">
      <alignment vertical="center"/>
      <protection locked="0"/>
    </xf>
    <xf numFmtId="1" fontId="0" fillId="2" borderId="8" xfId="0" applyNumberFormat="1" applyFont="1" applyFill="1" applyBorder="1" applyAlignment="1" applyProtection="1">
      <alignment horizontal="left" vertical="top" wrapText="1"/>
      <protection locked="0"/>
    </xf>
    <xf numFmtId="1" fontId="0" fillId="2" borderId="5" xfId="0" applyNumberFormat="1" applyFont="1" applyFill="1" applyBorder="1" applyAlignment="1" applyProtection="1">
      <alignment horizontal="left" vertical="top" wrapText="1"/>
      <protection locked="0"/>
    </xf>
    <xf numFmtId="1" fontId="0" fillId="2" borderId="7" xfId="0" applyNumberFormat="1" applyFont="1" applyFill="1" applyBorder="1" applyAlignment="1" applyProtection="1">
      <alignment horizontal="left" vertical="top" wrapText="1"/>
      <protection locked="0"/>
    </xf>
    <xf numFmtId="0" fontId="44" fillId="2" borderId="9" xfId="0" applyNumberFormat="1" applyFont="1" applyFill="1" applyBorder="1" applyAlignment="1" applyProtection="1">
      <alignment horizontal="center" vertical="center"/>
      <protection/>
    </xf>
    <xf numFmtId="0" fontId="46" fillId="0" borderId="9" xfId="0" applyFont="1" applyBorder="1" applyAlignment="1">
      <alignment horizontal="center" vertical="center"/>
    </xf>
    <xf numFmtId="0" fontId="46" fillId="0" borderId="10" xfId="0" applyFont="1" applyBorder="1" applyAlignment="1">
      <alignment horizontal="center" vertical="center"/>
    </xf>
    <xf numFmtId="0" fontId="0" fillId="0" borderId="8"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37" fillId="2" borderId="0" xfId="0" applyNumberFormat="1" applyFont="1" applyFill="1" applyAlignment="1" applyProtection="1">
      <alignment vertical="top" wrapText="1"/>
      <protection/>
    </xf>
    <xf numFmtId="0" fontId="0" fillId="0" borderId="0" xfId="0" applyFont="1" applyAlignment="1">
      <alignment wrapText="1"/>
    </xf>
    <xf numFmtId="49" fontId="22" fillId="4" borderId="11" xfId="0" applyNumberFormat="1" applyFont="1" applyFill="1" applyBorder="1" applyAlignment="1" applyProtection="1">
      <alignment horizontal="left" vertical="center"/>
      <protection locked="0"/>
    </xf>
    <xf numFmtId="49" fontId="22" fillId="4" borderId="9" xfId="0" applyNumberFormat="1" applyFont="1" applyFill="1" applyBorder="1" applyAlignment="1" applyProtection="1">
      <alignment horizontal="left" vertical="center"/>
      <protection locked="0"/>
    </xf>
    <xf numFmtId="0" fontId="36" fillId="8" borderId="8" xfId="0" applyNumberFormat="1" applyFont="1" applyFill="1" applyBorder="1" applyAlignment="1" applyProtection="1">
      <alignment horizontal="left" vertical="center"/>
      <protection/>
    </xf>
    <xf numFmtId="0" fontId="36" fillId="8" borderId="7" xfId="0" applyFont="1" applyFill="1" applyBorder="1" applyAlignment="1">
      <alignment horizontal="left" vertical="center"/>
    </xf>
    <xf numFmtId="0" fontId="22" fillId="2" borderId="8" xfId="0" applyNumberFormat="1" applyFont="1" applyFill="1" applyBorder="1" applyAlignment="1" applyProtection="1">
      <alignment horizontal="left" vertical="center" wrapText="1"/>
      <protection/>
    </xf>
    <xf numFmtId="0" fontId="0" fillId="0" borderId="7" xfId="0" applyFont="1" applyBorder="1" applyAlignment="1">
      <alignment horizontal="left" vertical="center"/>
    </xf>
    <xf numFmtId="0" fontId="0" fillId="0" borderId="8" xfId="0" applyFont="1" applyBorder="1" applyAlignment="1" applyProtection="1">
      <alignment horizontal="left" vertical="center"/>
      <protection locked="0"/>
    </xf>
    <xf numFmtId="0" fontId="22" fillId="10" borderId="8" xfId="0" applyNumberFormat="1" applyFont="1" applyFill="1" applyBorder="1" applyAlignment="1" applyProtection="1">
      <alignment vertical="center"/>
      <protection/>
    </xf>
    <xf numFmtId="0" fontId="0" fillId="10" borderId="7" xfId="0" applyFont="1" applyFill="1" applyBorder="1" applyAlignment="1">
      <alignment vertical="center"/>
    </xf>
    <xf numFmtId="0" fontId="0" fillId="0" borderId="8"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0" fontId="22" fillId="4" borderId="7" xfId="0" applyNumberFormat="1" applyFont="1" applyFill="1" applyBorder="1" applyAlignment="1" applyProtection="1">
      <alignment horizontal="left" vertical="center"/>
      <protection locked="0"/>
    </xf>
    <xf numFmtId="0" fontId="36" fillId="8" borderId="3" xfId="0" applyFont="1" applyFill="1" applyBorder="1" applyAlignment="1">
      <alignment horizontal="left" vertical="center"/>
    </xf>
    <xf numFmtId="0" fontId="22" fillId="4" borderId="18" xfId="0" applyNumberFormat="1" applyFont="1" applyFill="1" applyBorder="1" applyAlignment="1" applyProtection="1">
      <alignment horizontal="left" vertical="center"/>
      <protection locked="0"/>
    </xf>
    <xf numFmtId="0" fontId="0" fillId="0" borderId="22" xfId="22" applyNumberFormat="1" applyFont="1" applyBorder="1" applyAlignment="1" applyProtection="1">
      <alignment horizontal="left" vertical="center"/>
      <protection locked="0"/>
    </xf>
    <xf numFmtId="0" fontId="0" fillId="0" borderId="16" xfId="22" applyNumberFormat="1" applyFont="1" applyBorder="1" applyAlignment="1" applyProtection="1">
      <alignment horizontal="left" vertical="center"/>
      <protection locked="0"/>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49" fontId="21" fillId="4" borderId="23" xfId="0" applyNumberFormat="1" applyFont="1" applyFill="1" applyBorder="1" applyAlignment="1" applyProtection="1">
      <alignment horizontal="left" vertical="center"/>
      <protection locked="0"/>
    </xf>
    <xf numFmtId="49" fontId="21" fillId="4" borderId="24" xfId="0" applyNumberFormat="1" applyFont="1" applyFill="1" applyBorder="1" applyAlignment="1" applyProtection="1">
      <alignment horizontal="left" vertical="center"/>
      <protection locked="0"/>
    </xf>
    <xf numFmtId="0" fontId="21" fillId="0" borderId="8" xfId="0" applyNumberFormat="1" applyFont="1" applyFill="1" applyBorder="1" applyAlignment="1" applyProtection="1">
      <alignment horizontal="left"/>
      <protection locked="0"/>
    </xf>
    <xf numFmtId="0" fontId="21" fillId="0" borderId="5" xfId="0" applyNumberFormat="1" applyFont="1" applyFill="1" applyBorder="1" applyAlignment="1" applyProtection="1">
      <alignment horizontal="left"/>
      <protection locked="0"/>
    </xf>
    <xf numFmtId="0" fontId="21" fillId="0" borderId="7" xfId="0" applyNumberFormat="1" applyFont="1" applyFill="1" applyBorder="1" applyAlignment="1" applyProtection="1">
      <alignment horizontal="left"/>
      <protection locked="0"/>
    </xf>
    <xf numFmtId="0" fontId="18" fillId="2" borderId="8" xfId="0" applyNumberFormat="1" applyFont="1" applyFill="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xf>
    <xf numFmtId="0" fontId="34" fillId="2" borderId="12" xfId="0" applyNumberFormat="1" applyFont="1" applyFill="1" applyBorder="1" applyAlignment="1">
      <alignment vertical="center" wrapText="1"/>
    </xf>
    <xf numFmtId="0" fontId="43" fillId="2" borderId="13" xfId="0" applyNumberFormat="1" applyFont="1" applyFill="1" applyBorder="1" applyAlignment="1">
      <alignment vertical="center" wrapText="1"/>
    </xf>
    <xf numFmtId="0" fontId="20" fillId="3" borderId="8" xfId="0" applyNumberFormat="1" applyFont="1" applyFill="1" applyBorder="1" applyAlignment="1">
      <alignment horizontal="left" vertical="center"/>
    </xf>
    <xf numFmtId="0" fontId="20" fillId="3" borderId="5" xfId="0" applyNumberFormat="1" applyFont="1" applyFill="1" applyBorder="1" applyAlignment="1">
      <alignment horizontal="left" vertical="center"/>
    </xf>
    <xf numFmtId="0" fontId="20" fillId="3" borderId="7" xfId="0" applyNumberFormat="1" applyFont="1" applyFill="1" applyBorder="1" applyAlignment="1">
      <alignment horizontal="left" vertical="center"/>
    </xf>
    <xf numFmtId="49" fontId="21" fillId="4" borderId="20" xfId="0" applyNumberFormat="1" applyFont="1" applyFill="1" applyBorder="1" applyAlignment="1" applyProtection="1">
      <alignment horizontal="center" vertical="center"/>
      <protection locked="0"/>
    </xf>
    <xf numFmtId="49" fontId="21" fillId="4" borderId="25" xfId="0" applyNumberFormat="1" applyFont="1" applyFill="1" applyBorder="1" applyAlignment="1" applyProtection="1">
      <alignment horizontal="center" vertical="center"/>
      <protection locked="0"/>
    </xf>
    <xf numFmtId="0" fontId="20" fillId="3" borderId="26" xfId="0" applyNumberFormat="1" applyFont="1" applyFill="1" applyBorder="1" applyAlignment="1">
      <alignment horizontal="center"/>
    </xf>
    <xf numFmtId="0" fontId="27" fillId="0" borderId="26" xfId="0" applyFont="1" applyBorder="1" applyAlignment="1">
      <alignment horizontal="center"/>
    </xf>
    <xf numFmtId="0" fontId="27" fillId="0" borderId="27" xfId="0" applyFont="1" applyBorder="1" applyAlignment="1">
      <alignment horizontal="center"/>
    </xf>
    <xf numFmtId="0" fontId="18" fillId="2" borderId="18" xfId="0" applyNumberFormat="1" applyFont="1" applyFill="1" applyBorder="1" applyAlignment="1">
      <alignment horizontal="center" vertical="center"/>
    </xf>
    <xf numFmtId="0" fontId="0" fillId="0" borderId="18" xfId="0" applyFont="1" applyBorder="1" applyAlignment="1">
      <alignment vertical="center"/>
    </xf>
    <xf numFmtId="0" fontId="0" fillId="0" borderId="25" xfId="0" applyFont="1" applyBorder="1" applyAlignment="1">
      <alignment/>
    </xf>
    <xf numFmtId="0" fontId="18" fillId="2" borderId="0" xfId="0" applyNumberFormat="1" applyFont="1" applyFill="1" applyAlignment="1">
      <alignment vertical="center"/>
    </xf>
    <xf numFmtId="0" fontId="0" fillId="0" borderId="0" xfId="0" applyAlignment="1">
      <alignment vertical="center"/>
    </xf>
    <xf numFmtId="0" fontId="0" fillId="0" borderId="17" xfId="0" applyBorder="1" applyAlignment="1">
      <alignment vertical="center"/>
    </xf>
    <xf numFmtId="0" fontId="21" fillId="4" borderId="8" xfId="0" applyNumberFormat="1" applyFont="1" applyFill="1" applyBorder="1" applyAlignment="1" applyProtection="1">
      <alignment horizontal="left" vertical="center"/>
      <protection locked="0"/>
    </xf>
    <xf numFmtId="0" fontId="21" fillId="4" borderId="5" xfId="0" applyNumberFormat="1" applyFont="1" applyFill="1" applyBorder="1" applyAlignment="1" applyProtection="1">
      <alignment horizontal="left" vertical="center"/>
      <protection locked="0"/>
    </xf>
    <xf numFmtId="0" fontId="21" fillId="4" borderId="7" xfId="0" applyNumberFormat="1" applyFont="1" applyFill="1" applyBorder="1" applyAlignment="1" applyProtection="1">
      <alignment horizontal="left" vertical="center"/>
      <protection locked="0"/>
    </xf>
    <xf numFmtId="0" fontId="18" fillId="2" borderId="17" xfId="0" applyNumberFormat="1" applyFont="1" applyFill="1" applyBorder="1" applyAlignment="1">
      <alignment vertical="center"/>
    </xf>
    <xf numFmtId="0" fontId="9" fillId="2" borderId="6" xfId="0" applyFont="1" applyFill="1" applyBorder="1" applyAlignment="1">
      <alignment vertical="center"/>
    </xf>
    <xf numFmtId="0" fontId="9" fillId="2" borderId="16" xfId="0" applyFont="1" applyFill="1" applyBorder="1" applyAlignment="1">
      <alignment vertical="center"/>
    </xf>
    <xf numFmtId="0" fontId="21" fillId="0" borderId="22" xfId="0" applyNumberFormat="1" applyFont="1" applyFill="1" applyBorder="1" applyAlignment="1" applyProtection="1">
      <alignment horizontal="left" vertical="top" wrapText="1"/>
      <protection locked="0"/>
    </xf>
    <xf numFmtId="0" fontId="21" fillId="0" borderId="6" xfId="0" applyNumberFormat="1" applyFont="1" applyFill="1" applyBorder="1" applyAlignment="1" applyProtection="1">
      <alignment horizontal="left" vertical="top" wrapText="1"/>
      <protection locked="0"/>
    </xf>
    <xf numFmtId="0" fontId="21" fillId="0" borderId="16" xfId="0" applyNumberFormat="1" applyFont="1" applyFill="1" applyBorder="1" applyAlignment="1" applyProtection="1">
      <alignment horizontal="left" vertical="top" wrapText="1"/>
      <protection locked="0"/>
    </xf>
    <xf numFmtId="0" fontId="21" fillId="0" borderId="19" xfId="0" applyNumberFormat="1" applyFont="1" applyFill="1" applyBorder="1" applyAlignment="1" applyProtection="1">
      <alignment horizontal="left" vertical="top" wrapText="1"/>
      <protection locked="0"/>
    </xf>
    <xf numFmtId="0" fontId="21" fillId="0" borderId="0" xfId="0" applyNumberFormat="1" applyFont="1" applyFill="1" applyBorder="1" applyAlignment="1" applyProtection="1">
      <alignment horizontal="left" vertical="top" wrapText="1"/>
      <protection locked="0"/>
    </xf>
    <xf numFmtId="0" fontId="21" fillId="0" borderId="17" xfId="0" applyNumberFormat="1" applyFont="1" applyFill="1" applyBorder="1" applyAlignment="1" applyProtection="1">
      <alignment horizontal="left" vertical="top" wrapText="1"/>
      <protection locked="0"/>
    </xf>
    <xf numFmtId="0" fontId="21" fillId="0" borderId="11" xfId="0" applyNumberFormat="1" applyFont="1" applyFill="1" applyBorder="1" applyAlignment="1" applyProtection="1">
      <alignment horizontal="left" vertical="top" wrapText="1"/>
      <protection locked="0"/>
    </xf>
    <xf numFmtId="0" fontId="21" fillId="0" borderId="9" xfId="0" applyNumberFormat="1" applyFont="1" applyFill="1" applyBorder="1" applyAlignment="1" applyProtection="1">
      <alignment horizontal="left" vertical="top" wrapText="1"/>
      <protection locked="0"/>
    </xf>
    <xf numFmtId="0" fontId="21" fillId="0" borderId="10" xfId="0" applyNumberFormat="1" applyFont="1" applyFill="1" applyBorder="1" applyAlignment="1" applyProtection="1">
      <alignment horizontal="left" vertical="top" wrapText="1"/>
      <protection locked="0"/>
    </xf>
    <xf numFmtId="0" fontId="20" fillId="3" borderId="8" xfId="0" applyNumberFormat="1" applyFont="1" applyFill="1" applyBorder="1" applyAlignment="1">
      <alignment horizontal="left"/>
    </xf>
    <xf numFmtId="0" fontId="20" fillId="3" borderId="5" xfId="0" applyNumberFormat="1" applyFont="1" applyFill="1" applyBorder="1" applyAlignment="1">
      <alignment horizontal="left"/>
    </xf>
    <xf numFmtId="0" fontId="20" fillId="3" borderId="7" xfId="0" applyNumberFormat="1" applyFont="1" applyFill="1" applyBorder="1" applyAlignment="1">
      <alignment horizontal="left"/>
    </xf>
    <xf numFmtId="0" fontId="13" fillId="3" borderId="8" xfId="0" applyFont="1" applyFill="1" applyBorder="1" applyAlignment="1">
      <alignment horizontal="left"/>
    </xf>
    <xf numFmtId="0" fontId="13" fillId="3" borderId="5" xfId="0" applyFont="1" applyFill="1" applyBorder="1" applyAlignment="1">
      <alignment horizontal="left"/>
    </xf>
    <xf numFmtId="0" fontId="13" fillId="3" borderId="7" xfId="0" applyFont="1" applyFill="1" applyBorder="1" applyAlignment="1">
      <alignment horizontal="left"/>
    </xf>
    <xf numFmtId="0" fontId="9" fillId="0" borderId="8" xfId="0" applyFont="1" applyBorder="1" applyAlignment="1">
      <alignment horizontal="left" wrapText="1"/>
    </xf>
    <xf numFmtId="0" fontId="9" fillId="0" borderId="5" xfId="0" applyFont="1" applyBorder="1" applyAlignment="1">
      <alignment horizontal="left" wrapText="1"/>
    </xf>
    <xf numFmtId="0" fontId="9" fillId="0" borderId="7" xfId="0" applyFont="1" applyBorder="1" applyAlignment="1">
      <alignment horizontal="left" wrapText="1"/>
    </xf>
    <xf numFmtId="0" fontId="4" fillId="2" borderId="0" xfId="0" applyNumberFormat="1" applyFont="1" applyFill="1" applyAlignment="1" applyProtection="1">
      <alignment vertical="center"/>
      <protection/>
    </xf>
    <xf numFmtId="0" fontId="7" fillId="0" borderId="0" xfId="0" applyFont="1" applyFill="1" applyBorder="1" applyAlignment="1">
      <alignment vertical="center"/>
    </xf>
    <xf numFmtId="0" fontId="7" fillId="0" borderId="28" xfId="0" applyFont="1" applyFill="1" applyBorder="1" applyAlignment="1">
      <alignment vertical="center"/>
    </xf>
    <xf numFmtId="0" fontId="4" fillId="2" borderId="29" xfId="0" applyNumberFormat="1" applyFont="1" applyFill="1" applyBorder="1" applyAlignment="1" applyProtection="1">
      <alignment vertical="center"/>
      <protection/>
    </xf>
    <xf numFmtId="0" fontId="7" fillId="0" borderId="9" xfId="0" applyFont="1" applyFill="1" applyBorder="1" applyAlignment="1">
      <alignment vertical="center"/>
    </xf>
    <xf numFmtId="0" fontId="7" fillId="0" borderId="30" xfId="0" applyFont="1" applyFill="1" applyBorder="1" applyAlignment="1">
      <alignment vertical="center"/>
    </xf>
    <xf numFmtId="0" fontId="2" fillId="3" borderId="31" xfId="0"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0" fontId="4" fillId="2" borderId="32" xfId="0" applyNumberFormat="1" applyFont="1" applyFill="1" applyBorder="1" applyAlignment="1" applyProtection="1">
      <alignment vertical="center"/>
      <protection/>
    </xf>
    <xf numFmtId="0" fontId="7" fillId="0" borderId="18" xfId="0" applyFont="1" applyFill="1" applyBorder="1" applyAlignment="1">
      <alignment vertical="center"/>
    </xf>
    <xf numFmtId="0" fontId="7" fillId="0" borderId="25" xfId="0" applyFont="1" applyFill="1" applyBorder="1" applyAlignment="1">
      <alignment vertical="center"/>
    </xf>
    <xf numFmtId="0" fontId="4" fillId="2" borderId="33" xfId="0" applyNumberFormat="1" applyFont="1" applyFill="1" applyBorder="1" applyAlignment="1" applyProtection="1">
      <alignment vertical="center"/>
      <protection/>
    </xf>
    <xf numFmtId="0" fontId="14" fillId="0" borderId="0" xfId="0" applyNumberFormat="1" applyFont="1" applyAlignment="1">
      <alignment/>
    </xf>
    <xf numFmtId="0" fontId="0" fillId="0" borderId="0" xfId="0" applyFont="1" applyAlignment="1">
      <alignment/>
    </xf>
    <xf numFmtId="0" fontId="3" fillId="0" borderId="0" xfId="0" applyNumberFormat="1" applyFont="1" applyFill="1" applyBorder="1" applyAlignment="1" applyProtection="1">
      <alignment vertical="center"/>
      <protection/>
    </xf>
  </cellXfs>
  <cellStyles count="12">
    <cellStyle name="Normal" xfId="0" builtinId="0"/>
    <cellStyle name="Percent" xfId="15" builtinId="5"/>
    <cellStyle name="Currency" xfId="16" builtinId="4"/>
    <cellStyle name="Currency [0]" xfId="17" builtinId="7"/>
    <cellStyle name="Comma" xfId="18" builtinId="3"/>
    <cellStyle name="Comma [0]" xfId="19" builtinId="6"/>
    <cellStyle name="Komma" xfId="20" builtinId="3"/>
    <cellStyle name="Komma 2" xfId="21"/>
    <cellStyle name="Normal 2" xfId="22"/>
    <cellStyle name="Normal 3" xfId="23"/>
    <cellStyle name="Normal 2 2" xfId="24"/>
    <cellStyle name="Hyperkobling" xfId="25" builtinId="8"/>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alcChain" Target="calcChain.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trProps/ctrProp1.xml><?xml version="1.0" encoding="utf-8"?>
<formControlPr xmlns="http://schemas.microsoft.com/office/spreadsheetml/2009/9/main" objectType="Button" lockText="1"/>
</file>

<file path=xl/ctrProps/ctrProp2.xml><?xml version="1.0" encoding="utf-8"?>
<formControlPr xmlns="http://schemas.microsoft.com/office/spreadsheetml/2009/9/main" objectType="Button" lockText="1"/>
</file>

<file path=xl/ctrProps/ctrProp3.xml><?xml version="1.0" encoding="utf-8"?>
<formControlPr xmlns="http://schemas.microsoft.com/office/spreadsheetml/2009/9/main" objectType="Button" lockText="1"/>
</file>

<file path=xl/ctrProps/ctrProp4.xml><?xml version="1.0" encoding="utf-8"?>
<formControlPr xmlns="http://schemas.microsoft.com/office/spreadsheetml/2009/9/main" objectType="Button" lockText="1"/>
</file>

<file path=xl/ctrProps/ctrProp5.xml><?xml version="1.0" encoding="utf-8"?>
<formControlPr xmlns="http://schemas.microsoft.com/office/spreadsheetml/2009/9/main" objectType="Button" lockText="1"/>
</file>

<file path=xl/ctrProps/ctrProp6.xml><?xml version="1.0" encoding="utf-8"?>
<formControlPr xmlns="http://schemas.microsoft.com/office/spreadsheetml/2009/9/main" objectType="Button" lockText="1"/>
</file>

<file path=xl/ctrProps/ctrProp7.xml><?xml version="1.0" encoding="utf-8"?>
<formControlPr xmlns="http://schemas.microsoft.com/office/spreadsheetml/2009/9/main" objectType="Button" lockText="1"/>
</file>

<file path=xl/ctrProps/ctrProp8.xml><?xml version="1.0" encoding="utf-8"?>
<formControlPr xmlns="http://schemas.microsoft.com/office/spreadsheetml/2009/9/main" objectType="Button" lockText="1"/>
</file>

<file path=xl/ctrProps/ctr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12</xdr:row>
      <xdr:rowOff>114300</xdr:rowOff>
    </xdr:from>
    <xdr:to>
      <xdr:col>11</xdr:col>
      <xdr:colOff>561975</xdr:colOff>
      <xdr:row>12</xdr:row>
      <xdr:rowOff>114300</xdr:rowOff>
    </xdr:to>
    <xdr:sp>
      <xdr:nvSpPr>
        <xdr:cNvPr id="7209" name="Line 1">
          <a:extLst>
            <a:ext uri="{FF2B5EF4-FFF2-40B4-BE49-F238E27FC236}">
              <a16:creationId xmlns:a16="http://schemas.microsoft.com/office/drawing/2014/main" id="{89244d04-408e-4c25-96b5-ac0bb5f7cd03}"/>
            </a:ext>
          </a:extLst>
        </xdr:cNvPr>
        <xdr:cNvSpPr>
          <a:spLocks noChangeShapeType="1"/>
        </xdr:cNvSpPr>
      </xdr:nvSpPr>
      <xdr:spPr bwMode="auto">
        <a:xfrm flipH="1">
          <a:off x="4800600" y="3943350"/>
          <a:ext cx="476250" cy="0"/>
        </a:xfrm>
        <a:prstGeom prst="line"/>
        <a:noFill/>
        <a:ln w="9525">
          <a:solidFill>
            <a:srgbClr val="000000"/>
          </a:solidFill>
          <a:rou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38100</xdr:colOff>
          <xdr:row>0</xdr:row>
          <xdr:rowOff>142875</xdr:rowOff>
        </xdr:from>
        <xdr:to>
          <xdr:col>5</xdr:col>
          <xdr:colOff>647700</xdr:colOff>
          <xdr:row>1</xdr:row>
          <xdr:rowOff>342900</xdr:rowOff>
        </xdr:to>
        <xdr:sp macro="[0]!cmdToBack" fLocksText="0">
          <xdr:nvSpPr>
            <xdr:cNvPr id="2052" name="Button 4" hidden="1">
              <a:extLst>
                <a:ext uri="{63B3BB69-23CF-44E3-9099-C40C66FF867C}">
                  <a14:compatExt spid="_x0000_s2052"/>
                </a:ext>
                <a:ext uri="{FF2B5EF4-FFF2-40B4-BE49-F238E27FC236}">
                  <a16:creationId xmlns:a16="http://schemas.microsoft.com/office/drawing/2014/main" id="{689427b8-f96c-45c6-8f9f-289cb9af7922}"/>
                </a:ext>
              </a:extLst>
            </xdr:cNvPr>
            <xdr:cNvSpPr>
              <a:spLocks noRot="1"/>
            </xdr:cNvSpPr>
          </xdr:nvSpPr>
          <xdr:spPr>
            <a:xfrm>
              <a:off x="323850" y="142875"/>
              <a:ext cx="1800225" cy="390525"/>
            </a:xfrm>
            <a:custGeom>
              <a:pathLst>
                <a:path h="21600" w="21600">
                  <a:moveTo>
                    <a:pt x="0" y="0"/>
                  </a:moveTo>
                  <a:lnTo>
                    <a:pt x="0" y="21600"/>
                  </a:lnTo>
                  <a:lnTo>
                    <a:pt x="21600" y="0"/>
                  </a:lnTo>
                  <a:close/>
                </a:path>
              </a:pathLst>
            </a:custGeom>
            <a:ln w="9525" cmpd="sng">
              <a:solidFill>
                <a:srgbClr val="000000"/>
              </a:solidFill>
              <a:prstDash val="solid"/>
            </a:ln>
          </xdr:spPr>
          <xdr:txBody>
            <a:bodyPr lIns="36576" tIns="22860" rIns="36576" bIns="22860" vertOverflow="clip" wrap="square" anchor="ctr" upright="1"/>
            <a:p>
              <a:pPr algn="ctr" rtl="0"/>
              <a:r>
                <a:rPr lang="nb-NO" sz="1200" u="none" b="0" i="0" baseline="0">
                  <a:solidFill>
                    <a:srgbClr val="000000"/>
                  </a:solidFill>
                  <a:latin typeface="Arial"/>
                  <a:cs typeface="Arial"/>
                </a:rPr>
                <a:t>Go to back page of form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0</xdr:row>
          <xdr:rowOff>142875</xdr:rowOff>
        </xdr:from>
        <xdr:to>
          <xdr:col>12</xdr:col>
          <xdr:colOff>352425</xdr:colOff>
          <xdr:row>1</xdr:row>
          <xdr:rowOff>352425</xdr:rowOff>
        </xdr:to>
        <xdr:sp macro="[0]!cmdDeleteFieldA" fLocksText="0">
          <xdr:nvSpPr>
            <xdr:cNvPr id="2053" name="Button 5" hidden="1">
              <a:extLst>
                <a:ext uri="{63B3BB69-23CF-44E3-9099-C40C66FF867C}">
                  <a14:compatExt spid="_x0000_s2053"/>
                </a:ext>
                <a:ext uri="{FF2B5EF4-FFF2-40B4-BE49-F238E27FC236}">
                  <a16:creationId xmlns:a16="http://schemas.microsoft.com/office/drawing/2014/main" id="{f45d5029-38eb-4647-9602-fe588b02317f}"/>
                </a:ext>
              </a:extLst>
            </xdr:cNvPr>
            <xdr:cNvSpPr>
              <a:spLocks noRot="1"/>
            </xdr:cNvSpPr>
          </xdr:nvSpPr>
          <xdr:spPr>
            <a:xfrm>
              <a:off x="4076700" y="142875"/>
              <a:ext cx="1790700" cy="400050"/>
            </a:xfrm>
            <a:custGeom>
              <a:pathLst>
                <a:path h="21600" w="21600">
                  <a:moveTo>
                    <a:pt x="0" y="0"/>
                  </a:moveTo>
                  <a:lnTo>
                    <a:pt x="0" y="21600"/>
                  </a:lnTo>
                  <a:lnTo>
                    <a:pt x="21600" y="0"/>
                  </a:lnTo>
                  <a:close/>
                </a:path>
              </a:pathLst>
            </a:custGeom>
            <a:ln w="9525" cmpd="sng">
              <a:solidFill>
                <a:srgbClr val="000000"/>
              </a:solidFill>
              <a:prstDash val="solid"/>
            </a:ln>
          </xdr:spPr>
          <xdr:txBody>
            <a:bodyPr lIns="36576" tIns="22860" rIns="36576" bIns="22860" vertOverflow="clip" wrap="square" anchor="ctr" upright="1"/>
            <a:p>
              <a:pPr algn="ctr" rtl="0"/>
              <a:r>
                <a:rPr lang="nb-NO" sz="1200" u="none" b="0" i="0" baseline="0">
                  <a:solidFill>
                    <a:srgbClr val="000000"/>
                  </a:solidFill>
                  <a:latin typeface="Arial"/>
                  <a:cs typeface="Arial"/>
                </a:rPr>
                <a:t>Reset all fields except for personal information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0</xdr:row>
          <xdr:rowOff>152400</xdr:rowOff>
        </xdr:from>
        <xdr:to>
          <xdr:col>7</xdr:col>
          <xdr:colOff>714375</xdr:colOff>
          <xdr:row>1</xdr:row>
          <xdr:rowOff>371475</xdr:rowOff>
        </xdr:to>
        <xdr:sp macro="[0]!cmdPrintOrdinary" fLocksText="0">
          <xdr:nvSpPr>
            <xdr:cNvPr id="2056" name="Button 8" hidden="1">
              <a:extLst>
                <a:ext uri="{63B3BB69-23CF-44E3-9099-C40C66FF867C}">
                  <a14:compatExt spid="_x0000_s2056"/>
                </a:ext>
                <a:ext uri="{FF2B5EF4-FFF2-40B4-BE49-F238E27FC236}">
                  <a16:creationId xmlns:a16="http://schemas.microsoft.com/office/drawing/2014/main" id="{0122dda7-d7dc-44e5-9505-6e457494e582}"/>
                </a:ext>
              </a:extLst>
            </xdr:cNvPr>
            <xdr:cNvSpPr>
              <a:spLocks noRot="1"/>
            </xdr:cNvSpPr>
          </xdr:nvSpPr>
          <xdr:spPr>
            <a:xfrm>
              <a:off x="2200275" y="152400"/>
              <a:ext cx="1762125" cy="409575"/>
            </a:xfrm>
            <a:custGeom>
              <a:pathLst>
                <a:path h="21600" w="21600">
                  <a:moveTo>
                    <a:pt x="0" y="0"/>
                  </a:moveTo>
                  <a:lnTo>
                    <a:pt x="0" y="21600"/>
                  </a:lnTo>
                  <a:lnTo>
                    <a:pt x="21600" y="0"/>
                  </a:lnTo>
                  <a:close/>
                </a:path>
              </a:pathLst>
            </a:custGeom>
            <a:ln w="9525" cmpd="sng">
              <a:solidFill>
                <a:srgbClr val="000000"/>
              </a:solidFill>
              <a:prstDash val="solid"/>
            </a:ln>
          </xdr:spPr>
          <xdr:txBody>
            <a:bodyPr lIns="36576" tIns="22860" rIns="36576" bIns="22860" vertOverflow="clip" wrap="square" anchor="ctr" upright="1"/>
            <a:p>
              <a:pPr algn="ctr" rtl="0"/>
              <a:r>
                <a:rPr lang="nb-NO" sz="1200" u="none" b="0" i="0" baseline="0">
                  <a:solidFill>
                    <a:srgbClr val="000000"/>
                  </a:solidFill>
                  <a:latin typeface="Arial"/>
                  <a:cs typeface="Arial"/>
                </a:rPr>
                <a:t>Print out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504825</xdr:colOff>
          <xdr:row>0</xdr:row>
          <xdr:rowOff>152400</xdr:rowOff>
        </xdr:from>
        <xdr:to>
          <xdr:col>14</xdr:col>
          <xdr:colOff>257175</xdr:colOff>
          <xdr:row>1</xdr:row>
          <xdr:rowOff>352425</xdr:rowOff>
        </xdr:to>
        <xdr:sp macro="[0]!cmdRates" fLocksText="0">
          <xdr:nvSpPr>
            <xdr:cNvPr id="2125" name="Button 77" hidden="1">
              <a:extLst>
                <a:ext uri="{63B3BB69-23CF-44E3-9099-C40C66FF867C}">
                  <a14:compatExt spid="_x0000_s2125"/>
                </a:ext>
                <a:ext uri="{FF2B5EF4-FFF2-40B4-BE49-F238E27FC236}">
                  <a16:creationId xmlns:a16="http://schemas.microsoft.com/office/drawing/2014/main" id="{aa3b05cc-3550-41a0-a197-6dc05f1bb13f}"/>
                </a:ext>
              </a:extLst>
            </xdr:cNvPr>
            <xdr:cNvSpPr>
              <a:spLocks noRot="1"/>
            </xdr:cNvSpPr>
          </xdr:nvSpPr>
          <xdr:spPr>
            <a:xfrm>
              <a:off x="6019800" y="152400"/>
              <a:ext cx="1609725" cy="390525"/>
            </a:xfrm>
            <a:custGeom>
              <a:pathLst>
                <a:path h="21600" w="21600">
                  <a:moveTo>
                    <a:pt x="0" y="0"/>
                  </a:moveTo>
                  <a:lnTo>
                    <a:pt x="0" y="21600"/>
                  </a:lnTo>
                  <a:lnTo>
                    <a:pt x="21600" y="0"/>
                  </a:lnTo>
                  <a:close/>
                </a:path>
              </a:pathLst>
            </a:custGeom>
            <a:ln w="9525" cmpd="sng">
              <a:solidFill>
                <a:srgbClr val="000000"/>
              </a:solidFill>
              <a:prstDash val="solid"/>
            </a:ln>
          </xdr:spPr>
          <xdr:txBody>
            <a:bodyPr lIns="36576" tIns="22860" rIns="36576" bIns="22860" vertOverflow="clip" wrap="square" anchor="ctr" upright="1"/>
            <a:p>
              <a:pPr algn="ctr" rtl="0"/>
              <a:r>
                <a:rPr lang="nb-NO" sz="1200" u="none" b="0" i="0" baseline="0">
                  <a:solidFill>
                    <a:srgbClr val="000000"/>
                  </a:solidFill>
                  <a:latin typeface="Arial"/>
                  <a:cs typeface="Arial"/>
                </a:rPr>
                <a:t>Rates</a:t>
              </a:r>
            </a:p>
          </xdr:txBody>
        </xdr:sp>
        <xdr:clientData fPrintsWithSheet="0"/>
      </xdr:twoCellAnchor>
    </mc:Choice>
    <mc:Fallback/>
  </mc:AlternateContent>
  <xdr:twoCellAnchor>
    <xdr:from>
      <xdr:col>5</xdr:col>
      <xdr:colOff>28575</xdr:colOff>
      <xdr:row>53</xdr:row>
      <xdr:rowOff>38100</xdr:rowOff>
    </xdr:from>
    <xdr:to>
      <xdr:col>5</xdr:col>
      <xdr:colOff>495300</xdr:colOff>
      <xdr:row>53</xdr:row>
      <xdr:rowOff>219075</xdr:rowOff>
    </xdr:to>
    <xdr:sp>
      <xdr:nvSpPr>
        <xdr:cNvPr id="2159" name="Text Box 111">
          <a:extLst>
            <a:ext uri="{FF2B5EF4-FFF2-40B4-BE49-F238E27FC236}">
              <a16:creationId xmlns:a16="http://schemas.microsoft.com/office/drawing/2014/main" id="{3f3c02c1-57c4-4112-85ca-8b24c424b881}"/>
            </a:ext>
          </a:extLst>
        </xdr:cNvPr>
        <xdr:cNvSpPr txBox="1">
          <a:spLocks noChangeArrowheads="1"/>
        </xdr:cNvSpPr>
      </xdr:nvSpPr>
      <xdr:spPr bwMode="auto">
        <a:xfrm>
          <a:off x="1504950" y="16278225"/>
          <a:ext cx="466725" cy="180975"/>
        </a:xfrm>
        <a:prstGeom prst="rect"/>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lIns="36576" tIns="22860" rIns="0" bIns="0" vertOverflow="clip" wrap="square" anchor="t" upright="1"/>
        <a:lstStyle/>
        <a:p>
          <a:pPr algn="l" rtl="0"/>
          <a:r>
            <a:rPr lang="nb-NO" sz="1200" u="none" b="0" i="0" baseline="0">
              <a:solidFill>
                <a:srgbClr val="000000"/>
              </a:solidFill>
              <a:latin typeface="Arial"/>
              <a:cs typeface="Arial"/>
            </a:rPr>
            <a:t>Date</a:t>
          </a:r>
        </a:p>
      </xdr:txBody>
    </xdr:sp>
    <xdr:clientData/>
  </xdr:twoCellAnchor>
  <xdr:twoCellAnchor editAs="oneCell">
    <xdr:from>
      <xdr:col>18</xdr:col>
      <xdr:colOff>342900</xdr:colOff>
      <xdr:row>56</xdr:row>
      <xdr:rowOff>0</xdr:rowOff>
    </xdr:from>
    <xdr:to>
      <xdr:col>18</xdr:col>
      <xdr:colOff>447675</xdr:colOff>
      <xdr:row>57</xdr:row>
      <xdr:rowOff>0</xdr:rowOff>
    </xdr:to>
    <xdr:sp>
      <xdr:nvSpPr>
        <xdr:cNvPr id="7211" name="Text Box 179">
          <a:extLst>
            <a:ext uri="{FF2B5EF4-FFF2-40B4-BE49-F238E27FC236}">
              <a16:creationId xmlns:a16="http://schemas.microsoft.com/office/drawing/2014/main" id="{dd66afff-bf14-47d0-857e-ff831c7269d1}"/>
            </a:ext>
          </a:extLst>
        </xdr:cNvPr>
        <xdr:cNvSpPr txBox="1">
          <a:spLocks noChangeArrowheads="1"/>
        </xdr:cNvSpPr>
      </xdr:nvSpPr>
      <xdr:spPr bwMode="auto">
        <a:xfrm>
          <a:off x="10877550" y="16964025"/>
          <a:ext cx="104775" cy="209550"/>
        </a:xfrm>
        <a:prstGeom prst="rect"/>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p/>
      </xdr:txBody>
    </xdr:sp>
    <xdr:clientData/>
  </xdr:twoCellAnchor>
  <xdr:twoCellAnchor editAs="oneCell">
    <xdr:from>
      <xdr:col>2</xdr:col>
      <xdr:colOff>0</xdr:colOff>
      <xdr:row>2</xdr:row>
      <xdr:rowOff>0</xdr:rowOff>
    </xdr:from>
    <xdr:to>
      <xdr:col>5</xdr:col>
      <xdr:colOff>933450</xdr:colOff>
      <xdr:row>2</xdr:row>
      <xdr:rowOff>447675</xdr:rowOff>
    </xdr:to>
    <xdr:pic>
      <xdr:nvPicPr>
        <xdr:cNvPr id="7212" name="Bilde 9">
          <a:extLst>
            <a:ext uri="{FF2B5EF4-FFF2-40B4-BE49-F238E27FC236}">
              <a16:creationId xmlns:a16="http://schemas.microsoft.com/office/drawing/2014/main" id="{8c3d0c68-9168-450e-99d8-4e59ba45aeff}"/>
            </a:ext>
          </a:extLst>
        </xdr:cNvPr>
        <xdr:cNvPicPr>
          <a:picLocks noChangeArrowheads="1" noChangeAspect="1"/>
        </xdr:cNvPicPr>
      </xdr:nvPicPr>
      <xdr:blipFill>
        <a:blip r:embed="rId1"/>
        <a:stretch>
          <a:fillRect/>
        </a:stretch>
      </xdr:blipFill>
      <xdr:spPr bwMode="auto">
        <a:xfrm>
          <a:off x="285750" y="676275"/>
          <a:ext cx="2124075" cy="44767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12</xdr:col>
          <xdr:colOff>180975</xdr:colOff>
          <xdr:row>16</xdr:row>
          <xdr:rowOff>180975</xdr:rowOff>
        </xdr:from>
        <xdr:to>
          <xdr:col>14</xdr:col>
          <xdr:colOff>19050</xdr:colOff>
          <xdr:row>17</xdr:row>
          <xdr:rowOff>200025</xdr:rowOff>
        </xdr:to>
        <xdr:sp macro="[0]!cmdToFront" fLocksText="0">
          <xdr:nvSpPr>
            <xdr:cNvPr id="3073" name="Button 1" hidden="1">
              <a:extLst>
                <a:ext uri="{63B3BB69-23CF-44E3-9099-C40C66FF867C}">
                  <a14:compatExt spid="_x0000_s3073"/>
                </a:ext>
                <a:ext uri="{FF2B5EF4-FFF2-40B4-BE49-F238E27FC236}">
                  <a16:creationId xmlns:a16="http://schemas.microsoft.com/office/drawing/2014/main" id="{b953896a-5b1e-4086-b81e-65b3632e7482}"/>
                </a:ext>
              </a:extLst>
            </xdr:cNvPr>
            <xdr:cNvSpPr>
              <a:spLocks noRot="1"/>
            </xdr:cNvSpPr>
          </xdr:nvSpPr>
          <xdr:spPr>
            <a:xfrm>
              <a:off x="8820150" y="5276850"/>
              <a:ext cx="1438275" cy="323850"/>
            </a:xfrm>
            <a:custGeom>
              <a:pathLst>
                <a:path h="21600" w="21600">
                  <a:moveTo>
                    <a:pt x="0" y="0"/>
                  </a:moveTo>
                  <a:lnTo>
                    <a:pt x="0" y="21600"/>
                  </a:lnTo>
                  <a:lnTo>
                    <a:pt x="21600" y="0"/>
                  </a:lnTo>
                  <a:close/>
                </a:path>
              </a:pathLst>
            </a:custGeom>
            <a:ln w="9525" cmpd="sng">
              <a:solidFill>
                <a:srgbClr val="000000"/>
              </a:solidFill>
              <a:prstDash val="solid"/>
            </a:ln>
          </xdr:spPr>
          <xdr:txBody>
            <a:bodyPr lIns="36576" tIns="22860" rIns="36576" bIns="22860" vertOverflow="clip" wrap="square" anchor="ctr" upright="1"/>
            <a:p>
              <a:pPr algn="ctr" rtl="0"/>
              <a:r>
                <a:rPr lang="nb-NO" sz="1200" u="none" b="0" i="0" baseline="0">
                  <a:solidFill>
                    <a:srgbClr val="000000"/>
                  </a:solidFill>
                  <a:latin typeface="Arial"/>
                  <a:cs typeface="Arial"/>
                </a:rPr>
                <a:t>To front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3</xdr:row>
          <xdr:rowOff>676275</xdr:rowOff>
        </xdr:from>
        <xdr:to>
          <xdr:col>9</xdr:col>
          <xdr:colOff>0</xdr:colOff>
          <xdr:row>3</xdr:row>
          <xdr:rowOff>876300</xdr:rowOff>
        </xdr:to>
        <xdr:sp macro="[0]!tilforklaringhjemarbeid" fLocksText="0">
          <xdr:nvSpPr>
            <xdr:cNvPr id="3091" name="Button 19" hidden="1">
              <a:extLst>
                <a:ext uri="{63B3BB69-23CF-44E3-9099-C40C66FF867C}">
                  <a14:compatExt spid="_x0000_s3091"/>
                </a:ext>
                <a:ext uri="{FF2B5EF4-FFF2-40B4-BE49-F238E27FC236}">
                  <a16:creationId xmlns:a16="http://schemas.microsoft.com/office/drawing/2014/main" id="{072bdc25-81bd-4081-8e05-5a2071c441a7}"/>
                </a:ext>
              </a:extLst>
            </xdr:cNvPr>
            <xdr:cNvSpPr>
              <a:spLocks noRot="1"/>
            </xdr:cNvSpPr>
          </xdr:nvSpPr>
          <xdr:spPr>
            <a:xfrm>
              <a:off x="5800725" y="1228725"/>
              <a:ext cx="581025" cy="200025"/>
            </a:xfrm>
            <a:custGeom>
              <a:pathLst>
                <a:path h="21600" w="21600">
                  <a:moveTo>
                    <a:pt x="0" y="0"/>
                  </a:moveTo>
                  <a:lnTo>
                    <a:pt x="0" y="21600"/>
                  </a:lnTo>
                  <a:lnTo>
                    <a:pt x="21600" y="0"/>
                  </a:lnTo>
                  <a:close/>
                </a:path>
              </a:pathLst>
            </a:custGeom>
            <a:ln w="9525" cmpd="sng">
              <a:solidFill>
                <a:srgbClr val="000000"/>
              </a:solidFill>
              <a:prstDash val="solid"/>
            </a:ln>
          </xdr:spPr>
          <xdr:txBody>
            <a:bodyPr lIns="27432" tIns="22860" rIns="27432" bIns="22860" vertOverflow="clip" wrap="square" anchor="ctr" upright="1"/>
            <a:p>
              <a:pPr algn="ctr" rtl="0"/>
              <a:r>
                <a:rPr lang="nb-NO" sz="1000" u="none" b="0" i="0" baseline="0">
                  <a:solidFill>
                    <a:srgbClr val="000000"/>
                  </a:solidFill>
                  <a:latin typeface="Arial"/>
                  <a:cs typeface="Arial"/>
                </a:rPr>
                <a:t>More info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48</xdr:row>
          <xdr:rowOff>180975</xdr:rowOff>
        </xdr:from>
        <xdr:to>
          <xdr:col>13</xdr:col>
          <xdr:colOff>1009650</xdr:colOff>
          <xdr:row>49</xdr:row>
          <xdr:rowOff>123825</xdr:rowOff>
        </xdr:to>
        <xdr:sp macro="[0]!cmdToFront" fLocksText="0">
          <xdr:nvSpPr>
            <xdr:cNvPr id="3100" name="Button 28" hidden="1">
              <a:extLst>
                <a:ext uri="{63B3BB69-23CF-44E3-9099-C40C66FF867C}">
                  <a14:compatExt spid="_x0000_s3100"/>
                </a:ext>
                <a:ext uri="{FF2B5EF4-FFF2-40B4-BE49-F238E27FC236}">
                  <a16:creationId xmlns:a16="http://schemas.microsoft.com/office/drawing/2014/main" id="{cbd9b5be-2ee1-420f-a3cd-66be391e768f}"/>
                </a:ext>
              </a:extLst>
            </xdr:cNvPr>
            <xdr:cNvSpPr>
              <a:spLocks noRot="1"/>
            </xdr:cNvSpPr>
          </xdr:nvSpPr>
          <xdr:spPr>
            <a:xfrm>
              <a:off x="8782050" y="14468475"/>
              <a:ext cx="1438275" cy="323850"/>
            </a:xfrm>
            <a:custGeom>
              <a:pathLst>
                <a:path h="21600" w="21600">
                  <a:moveTo>
                    <a:pt x="0" y="0"/>
                  </a:moveTo>
                  <a:lnTo>
                    <a:pt x="0" y="21600"/>
                  </a:lnTo>
                  <a:lnTo>
                    <a:pt x="21600" y="0"/>
                  </a:lnTo>
                  <a:close/>
                </a:path>
              </a:pathLst>
            </a:custGeom>
            <a:ln w="9525" cmpd="sng">
              <a:solidFill>
                <a:srgbClr val="000000"/>
              </a:solidFill>
              <a:prstDash val="solid"/>
            </a:ln>
          </xdr:spPr>
          <xdr:txBody>
            <a:bodyPr lIns="36576" tIns="22860" rIns="36576" bIns="22860" vertOverflow="clip" wrap="square" anchor="ctr" upright="1"/>
            <a:p>
              <a:pPr algn="ctr" rtl="0"/>
              <a:r>
                <a:rPr lang="nb-NO" sz="1200" u="none" b="0" i="0" baseline="0">
                  <a:solidFill>
                    <a:srgbClr val="000000"/>
                  </a:solidFill>
                  <a:latin typeface="Arial"/>
                  <a:cs typeface="Arial"/>
                </a:rPr>
                <a:t>To front page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3</xdr:col>
          <xdr:colOff>285750</xdr:colOff>
          <xdr:row>6</xdr:row>
          <xdr:rowOff>123825</xdr:rowOff>
        </xdr:from>
        <xdr:to>
          <xdr:col>4</xdr:col>
          <xdr:colOff>1047750</xdr:colOff>
          <xdr:row>8</xdr:row>
          <xdr:rowOff>76200</xdr:rowOff>
        </xdr:to>
        <xdr:sp macro="[0]!cmdToBack" fLocksText="0">
          <xdr:nvSpPr>
            <xdr:cNvPr id="4097" name="Button 1" hidden="1">
              <a:extLst>
                <a:ext uri="{63B3BB69-23CF-44E3-9099-C40C66FF867C}">
                  <a14:compatExt spid="_x0000_s4097"/>
                </a:ext>
                <a:ext uri="{FF2B5EF4-FFF2-40B4-BE49-F238E27FC236}">
                  <a16:creationId xmlns:a16="http://schemas.microsoft.com/office/drawing/2014/main" id="{d24f2a9a-7e07-4f0d-b84c-ffd1b001917d}"/>
                </a:ext>
              </a:extLst>
            </xdr:cNvPr>
            <xdr:cNvSpPr>
              <a:spLocks noRot="1"/>
            </xdr:cNvSpPr>
          </xdr:nvSpPr>
          <xdr:spPr>
            <a:xfrm>
              <a:off x="3048000" y="619125"/>
              <a:ext cx="2143125" cy="447675"/>
            </a:xfrm>
            <a:custGeom>
              <a:pathLst>
                <a:path h="21600" w="21600">
                  <a:moveTo>
                    <a:pt x="0" y="0"/>
                  </a:moveTo>
                  <a:lnTo>
                    <a:pt x="0" y="21600"/>
                  </a:lnTo>
                  <a:lnTo>
                    <a:pt x="21600" y="0"/>
                  </a:lnTo>
                  <a:close/>
                </a:path>
              </a:pathLst>
            </a:custGeom>
            <a:ln w="9525" cmpd="sng">
              <a:solidFill>
                <a:srgbClr val="000000"/>
              </a:solidFill>
              <a:prstDash val="solid"/>
            </a:ln>
          </xdr:spPr>
          <xdr:txBody>
            <a:bodyPr lIns="36576" tIns="22860" rIns="36576" bIns="22860" vertOverflow="clip" wrap="square" anchor="ctr" upright="1"/>
            <a:p>
              <a:pPr algn="ctr" rtl="0"/>
              <a:r>
                <a:rPr lang="nb-NO" sz="1200" u="none" b="0" i="0" baseline="0">
                  <a:solidFill>
                    <a:srgbClr val="000000"/>
                  </a:solidFill>
                  <a:latin typeface="Arial"/>
                  <a:cs typeface="Arial"/>
                </a:rPr>
                <a:t>Til baksiden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4</xdr:row>
          <xdr:rowOff>38100</xdr:rowOff>
        </xdr:from>
        <xdr:to>
          <xdr:col>4</xdr:col>
          <xdr:colOff>1047750</xdr:colOff>
          <xdr:row>5</xdr:row>
          <xdr:rowOff>200025</xdr:rowOff>
        </xdr:to>
        <xdr:sp macro="[0]!cmdToFront" fLocksText="0">
          <xdr:nvSpPr>
            <xdr:cNvPr id="4098" name="Button 2" hidden="1">
              <a:extLst>
                <a:ext uri="{63B3BB69-23CF-44E3-9099-C40C66FF867C}">
                  <a14:compatExt spid="_x0000_s4098"/>
                </a:ext>
                <a:ext uri="{FF2B5EF4-FFF2-40B4-BE49-F238E27FC236}">
                  <a16:creationId xmlns:a16="http://schemas.microsoft.com/office/drawing/2014/main" id="{b31eb7b8-65bc-4b07-afd3-a797d0d56789}"/>
                </a:ext>
              </a:extLst>
            </xdr:cNvPr>
            <xdr:cNvSpPr>
              <a:spLocks noRot="1"/>
            </xdr:cNvSpPr>
          </xdr:nvSpPr>
          <xdr:spPr>
            <a:xfrm>
              <a:off x="3067050" y="38100"/>
              <a:ext cx="2124075" cy="409575"/>
            </a:xfrm>
            <a:custGeom>
              <a:pathLst>
                <a:path h="21600" w="21600">
                  <a:moveTo>
                    <a:pt x="0" y="0"/>
                  </a:moveTo>
                  <a:lnTo>
                    <a:pt x="0" y="21600"/>
                  </a:lnTo>
                  <a:lnTo>
                    <a:pt x="21600" y="0"/>
                  </a:lnTo>
                  <a:close/>
                </a:path>
              </a:pathLst>
            </a:custGeom>
            <a:ln w="9525" cmpd="sng">
              <a:solidFill>
                <a:srgbClr val="000000"/>
              </a:solidFill>
              <a:prstDash val="solid"/>
            </a:ln>
          </xdr:spPr>
          <xdr:txBody>
            <a:bodyPr lIns="36576" tIns="22860" rIns="36576" bIns="22860" vertOverflow="clip" wrap="square" anchor="ctr" upright="1"/>
            <a:p>
              <a:pPr algn="ctr" rtl="0"/>
              <a:r>
                <a:rPr lang="nb-NO" sz="1200" u="none" b="0" i="0" baseline="0">
                  <a:solidFill>
                    <a:srgbClr val="000000"/>
                  </a:solidFill>
                  <a:latin typeface="Arial"/>
                  <a:cs typeface="Arial"/>
                </a:rPr>
                <a:t>Til forsiden</a:t>
              </a:r>
            </a:p>
          </xdr:txBody>
        </xdr:sp>
        <xdr:clientData fPrintsWithSheet="0"/>
      </xdr:twoCellAnchor>
    </mc:Choice>
    <mc:Fallback/>
  </mc:AlternateContent>
  <xdr:twoCellAnchor>
    <xdr:from>
      <xdr:col>10</xdr:col>
      <xdr:colOff>161925</xdr:colOff>
      <xdr:row>1</xdr:row>
      <xdr:rowOff>76200</xdr:rowOff>
    </xdr:from>
    <xdr:to>
      <xdr:col>13</xdr:col>
      <xdr:colOff>66675</xdr:colOff>
      <xdr:row>14</xdr:row>
      <xdr:rowOff>0</xdr:rowOff>
    </xdr:to>
    <xdr:sp>
      <xdr:nvSpPr>
        <xdr:cNvPr id="4099" name="Text Box 3">
          <a:extLst>
            <a:ext uri="{FF2B5EF4-FFF2-40B4-BE49-F238E27FC236}">
              <a16:creationId xmlns:a16="http://schemas.microsoft.com/office/drawing/2014/main" id="{56885672-cc52-4eae-84ef-c0c2ce09d4a1}"/>
            </a:ext>
          </a:extLst>
        </xdr:cNvPr>
        <xdr:cNvSpPr txBox="1">
          <a:spLocks noChangeArrowheads="1"/>
        </xdr:cNvSpPr>
      </xdr:nvSpPr>
      <xdr:spPr bwMode="auto">
        <a:xfrm>
          <a:off x="12592050" y="0"/>
          <a:ext cx="4048125" cy="2228850"/>
        </a:xfrm>
        <a:prstGeom prst="rect"/>
        <a:solidFill>
          <a:srgbClr val="FFFFFF"/>
        </a:solidFill>
        <a:ln w="9525">
          <a:solidFill>
            <a:srgbClr val="000000"/>
          </a:solidFill>
          <a:miter lim="800000"/>
        </a:ln>
      </xdr:spPr>
      <xdr:txBody>
        <a:bodyPr lIns="36576" tIns="22860" rIns="0" bIns="0" vertOverflow="clip" wrap="square" anchor="t" upright="1"/>
        <a:lstStyle/>
        <a:p>
          <a:pPr algn="l" rtl="0">
            <a:defRPr sz="1000"/>
          </a:pPr>
          <a:r>
            <a:rPr lang="nb-NO" sz="1200" u="none" b="0" i="0" baseline="0">
              <a:solidFill>
                <a:srgbClr val="000000"/>
              </a:solidFill>
              <a:latin typeface="Arial"/>
              <a:cs typeface="Arial"/>
            </a:rPr>
            <a:t>Alle satser vedlikeholdes i dette regnearket.</a:t>
          </a:r>
        </a:p>
        <a:p>
          <a:pPr algn="l" rtl="0"/>
          <a:endParaRPr lang="nb-NO" sz="1200" u="none" b="0" i="0" baseline="0">
            <a:solidFill>
              <a:srgbClr val="000000"/>
            </a:solidFill>
            <a:latin typeface="Arial"/>
            <a:cs typeface="Arial"/>
          </a:endParaRPr>
        </a:p>
        <a:p>
          <a:pPr algn="l" rtl="0"/>
          <a:endParaRPr lang="nb-NO" sz="1200" u="none" b="0" i="0"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12</xdr:col>
      <xdr:colOff>161925</xdr:colOff>
      <xdr:row>35</xdr:row>
      <xdr:rowOff>57150</xdr:rowOff>
    </xdr:to>
    <xdr:sp macro="[0]!tilbake_til_baksiden">
      <xdr:nvSpPr>
        <xdr:cNvPr id="5121" name="Text Box 1">
          <a:extLst>
            <a:ext uri="{FF2B5EF4-FFF2-40B4-BE49-F238E27FC236}">
              <a16:creationId xmlns:a16="http://schemas.microsoft.com/office/drawing/2014/main" id="{dfd132bd-9ed6-4599-b84c-cf506b8211bc}"/>
            </a:ext>
          </a:extLst>
        </xdr:cNvPr>
        <xdr:cNvSpPr txBox="1">
          <a:spLocks noChangeArrowheads="1"/>
        </xdr:cNvSpPr>
      </xdr:nvSpPr>
      <xdr:spPr bwMode="auto">
        <a:xfrm>
          <a:off x="19050" y="0"/>
          <a:ext cx="9286875" cy="5724525"/>
        </a:xfrm>
        <a:prstGeom prst="rect"/>
        <a:solidFill>
          <a:srgbClr val="DDDDDD"/>
        </a:solidFill>
        <a:ln w="9525">
          <a:solidFill>
            <a:srgbClr val="000000"/>
          </a:solidFill>
          <a:miter lim="800000"/>
        </a:ln>
      </xdr:spPr>
      <xdr:txBody>
        <a:bodyPr lIns="27432" tIns="18288" rIns="0" bIns="0" vertOverflow="clip" wrap="square" anchor="t" upright="1"/>
        <a:lstStyle/>
        <a:p>
          <a:pPr algn="l" rtl="0">
            <a:defRPr sz="1000"/>
          </a:pPr>
          <a:r>
            <a:rPr lang="nb-NO" sz="1000" u="none" b="0" i="0" baseline="0">
              <a:solidFill>
                <a:srgbClr val="000000"/>
              </a:solidFill>
              <a:latin typeface="Arial"/>
              <a:cs typeface="Arial"/>
            </a:rPr>
            <a:t>REISE HJEM ARBEID:                                     </a:t>
          </a:r>
          <a:r>
            <a:rPr lang="nb-NO" sz="1200" u="none" b="1" i="0" baseline="0">
              <a:solidFill>
                <a:srgbClr val="FF0000"/>
              </a:solidFill>
              <a:latin typeface="Arial"/>
              <a:cs typeface="Arial"/>
            </a:rPr>
            <a:t>(Pek og klikk i boksen for å gå tilbake til skjema)</a:t>
          </a:r>
          <a:endParaRPr lang="nb-NO" sz="1000" u="none" b="0" i="0" baseline="0">
            <a:solidFill>
              <a:srgbClr val="000000"/>
            </a:solidFill>
            <a:latin typeface="Arial"/>
            <a:cs typeface="Arial"/>
          </a:endParaRPr>
        </a:p>
        <a:p>
          <a:pPr algn="l" rtl="0">
            <a:defRPr sz="1000"/>
          </a:pPr>
          <a:r>
            <a:rPr lang="nb-NO" sz="1000" u="none" b="0" i="0" baseline="0">
              <a:solidFill>
                <a:srgbClr val="000000"/>
              </a:solidFill>
              <a:latin typeface="Arial"/>
              <a:cs typeface="Arial"/>
            </a:rPr>
            <a:t>Antall km skal inkluderes i akkumulert km i året og har betydning for statens satser (under og over 10.000 km). Godtgjørelse for reise mellom hjem og arbeid er i utgangspunktet en arbeidsreise. Godtgjørelsen er trekk- og avgiftspliktig og innberettes som lønn. </a:t>
          </a:r>
        </a:p>
        <a:p>
          <a:pPr algn="l" rtl="0"/>
          <a:endParaRPr lang="nb-NO" sz="1000" u="none" b="0" i="0" baseline="0">
            <a:solidFill>
              <a:srgbClr val="000000"/>
            </a:solidFill>
            <a:latin typeface="Arial"/>
            <a:cs typeface="Arial"/>
          </a:endParaRPr>
        </a:p>
        <a:p>
          <a:pPr algn="l" rtl="0">
            <a:defRPr sz="1000"/>
          </a:pPr>
          <a:r>
            <a:rPr lang="nb-NO" sz="1000" u="none" b="0" i="0" baseline="0">
              <a:solidFill>
                <a:srgbClr val="000000"/>
              </a:solidFill>
              <a:latin typeface="Arial"/>
              <a:cs typeface="Arial"/>
            </a:rPr>
            <a:t>En yrkesreise derimot, innberettes som en kjøregodtgjørelse og er innen takseringssatsene, både trekk- og avgiftsfrie. </a:t>
          </a:r>
        </a:p>
        <a:p>
          <a:pPr algn="l" rtl="0"/>
          <a:endParaRPr lang="nb-NO" sz="1000" u="none" b="0" i="0" baseline="0">
            <a:solidFill>
              <a:srgbClr val="000000"/>
            </a:solidFill>
            <a:latin typeface="Arial"/>
            <a:cs typeface="Arial"/>
          </a:endParaRPr>
        </a:p>
        <a:p>
          <a:pPr algn="l" rtl="0">
            <a:defRPr sz="1000"/>
          </a:pPr>
          <a:r>
            <a:rPr lang="nb-NO" sz="1000" u="none" b="0" i="0" baseline="0">
              <a:solidFill>
                <a:srgbClr val="000000"/>
              </a:solidFill>
              <a:latin typeface="Arial"/>
              <a:cs typeface="Arial"/>
            </a:rPr>
            <a:t>Skattereglene og statens særavtale, definerer tjenestereise (yrkesreise) og arbeidsreise forskjellig.</a:t>
          </a:r>
        </a:p>
        <a:p>
          <a:pPr algn="l" rtl="0"/>
          <a:endParaRPr lang="nb-NO" sz="1000" u="none" b="0" i="0" baseline="0">
            <a:solidFill>
              <a:srgbClr val="000000"/>
            </a:solidFill>
            <a:latin typeface="Arial"/>
            <a:cs typeface="Arial"/>
          </a:endParaRPr>
        </a:p>
        <a:p>
          <a:pPr algn="l" rtl="0">
            <a:defRPr sz="1000"/>
          </a:pPr>
          <a:r>
            <a:rPr lang="nb-NO" sz="1000" u="none" b="0" i="0" baseline="0">
              <a:solidFill>
                <a:srgbClr val="000000"/>
              </a:solidFill>
              <a:latin typeface="Arial"/>
              <a:cs typeface="Arial"/>
            </a:rPr>
            <a:t>I henhold til særavtalen, er en på tjenestereise når en reiser minst 15 km en vei fra reisens utgangspunkt. Utgangspunktet kan for eksempel vær hjemmet eller det faste arbeidsstedet dersom reisen starter der.</a:t>
          </a:r>
        </a:p>
        <a:p>
          <a:pPr algn="l" rtl="0"/>
          <a:endParaRPr lang="nb-NO" sz="1000" u="none" b="0" i="0" baseline="0">
            <a:solidFill>
              <a:srgbClr val="000000"/>
            </a:solidFill>
            <a:latin typeface="Arial"/>
            <a:cs typeface="Arial"/>
          </a:endParaRPr>
        </a:p>
        <a:p>
          <a:pPr algn="l" rtl="0">
            <a:defRPr sz="1000"/>
          </a:pPr>
          <a:r>
            <a:rPr lang="nb-NO" sz="1000" u="none" b="0" i="0" baseline="0">
              <a:solidFill>
                <a:srgbClr val="000000"/>
              </a:solidFill>
              <a:latin typeface="Arial"/>
              <a:cs typeface="Arial"/>
            </a:rPr>
            <a:t>Skattereglene tilsier at dersom reisen skal anses som yrkesreise, må nedenfornevnte kriterier oppfylles. Dersom reisen ikke er av en slik art, blir reisen mellom hjem og fast arbeidssted betraktet som er arbeidsreise og skal innberettes som lønn. </a:t>
          </a:r>
        </a:p>
        <a:p>
          <a:pPr algn="l" rtl="0"/>
          <a:endParaRPr lang="nb-NO" sz="1000" u="none" b="0" i="0" baseline="0">
            <a:solidFill>
              <a:srgbClr val="000000"/>
            </a:solidFill>
            <a:latin typeface="Arial"/>
            <a:cs typeface="Arial"/>
          </a:endParaRPr>
        </a:p>
        <a:p>
          <a:pPr algn="l" rtl="0">
            <a:defRPr sz="1000"/>
          </a:pPr>
          <a:r>
            <a:rPr lang="nb-NO" sz="1000" u="none" b="0" i="0" baseline="0">
              <a:solidFill>
                <a:srgbClr val="000000"/>
              </a:solidFill>
              <a:latin typeface="Arial"/>
              <a:cs typeface="Arial"/>
            </a:rPr>
            <a:t>Nedenfor følger noen av kriteriene for at reisen skal anses som en yrkesreise:</a:t>
          </a:r>
        </a:p>
        <a:p>
          <a:pPr algn="l" rtl="0"/>
          <a:endParaRPr lang="nb-NO" sz="1000" u="none" b="0" i="0" baseline="0">
            <a:solidFill>
              <a:srgbClr val="000000"/>
            </a:solidFill>
            <a:latin typeface="Arial"/>
            <a:cs typeface="Arial"/>
          </a:endParaRPr>
        </a:p>
        <a:p>
          <a:pPr algn="l" rtl="0">
            <a:defRPr sz="1000"/>
          </a:pPr>
          <a:r>
            <a:rPr lang="nb-NO" sz="1000" u="none" b="0" i="0" baseline="0">
              <a:solidFill>
                <a:srgbClr val="000000"/>
              </a:solidFill>
              <a:latin typeface="Arial"/>
              <a:cs typeface="Arial"/>
            </a:rPr>
            <a:t>1. Reise mellom bolig og fast arbeidssted før en yrkesreise hvor skattyter må bo utenfor hjemmet. Dette gjelder likevel ikke besøks reise til hjemmet. </a:t>
          </a:r>
        </a:p>
        <a:p>
          <a:pPr algn="l" rtl="0">
            <a:defRPr sz="1000"/>
          </a:pPr>
          <a:r>
            <a:rPr lang="nb-NO" sz="1000" u="none" b="0" i="0" baseline="0">
              <a:solidFill>
                <a:srgbClr val="000000"/>
              </a:solidFill>
              <a:latin typeface="Arial"/>
              <a:cs typeface="Arial"/>
            </a:rPr>
            <a:t>2. Oppholder seg på arbeidsstedet i kort tid, og ikke utfører alminnelig arbeid under oppholdet. </a:t>
          </a:r>
        </a:p>
        <a:p>
          <a:pPr algn="l" rtl="0">
            <a:defRPr sz="1000"/>
          </a:pPr>
          <a:r>
            <a:rPr lang="nb-NO" sz="1000" u="none" b="0" i="0" baseline="0">
              <a:solidFill>
                <a:srgbClr val="000000"/>
              </a:solidFill>
              <a:latin typeface="Arial"/>
              <a:cs typeface="Arial"/>
            </a:rPr>
            <a:t>3. Reise mellom bolig og fast arbeidssted når arbeidet regelmessig gjør det påkrevet å frakte arbedsutstyr med bil. </a:t>
          </a:r>
        </a:p>
        <a:p>
          <a:pPr algn="l" rtl="0">
            <a:defRPr sz="1000"/>
          </a:pPr>
          <a:r>
            <a:rPr lang="nb-NO" sz="1000" u="none" b="0" i="0" baseline="0">
              <a:solidFill>
                <a:srgbClr val="000000"/>
              </a:solidFill>
              <a:latin typeface="Arial"/>
              <a:cs typeface="Arial"/>
            </a:rPr>
            <a:t>4. Reise fra det sted skatteyter oppholder seg til fast arbeidssted når reisen foretas på grunn av nødvendig tilkalling utenom ordinær arbeidstid. Det samme gjelder </a:t>
          </a:r>
        </a:p>
        <a:p>
          <a:pPr algn="l" rtl="0">
            <a:defRPr sz="1000"/>
          </a:pPr>
          <a:r>
            <a:rPr lang="nb-NO" sz="1000" u="none" b="0" i="0" baseline="0">
              <a:solidFill>
                <a:srgbClr val="000000"/>
              </a:solidFill>
              <a:latin typeface="Arial"/>
              <a:cs typeface="Arial"/>
            </a:rPr>
            <a:t>    returreisen. </a:t>
          </a:r>
        </a:p>
        <a:p>
          <a:pPr algn="l" rtl="0"/>
          <a:endParaRPr lang="nb-NO" sz="1000" u="none" b="0" i="0" baseline="0">
            <a:solidFill>
              <a:srgbClr val="000000"/>
            </a:solidFill>
            <a:latin typeface="Arial"/>
            <a:cs typeface="Arial"/>
          </a:endParaRPr>
        </a:p>
        <a:p>
          <a:pPr algn="l" rtl="0">
            <a:defRPr sz="1000"/>
          </a:pPr>
          <a:r>
            <a:rPr lang="nb-NO" sz="1000" u="none" b="0" i="0" baseline="0">
              <a:solidFill>
                <a:srgbClr val="000000"/>
              </a:solidFill>
              <a:latin typeface="Arial"/>
              <a:cs typeface="Arial"/>
            </a:rPr>
            <a:t>Alle punktene er hver for seg nok til at reise mellom bolig og fast arbeidssted anses som en yrkesreise.</a:t>
          </a:r>
        </a:p>
        <a:p>
          <a:pPr algn="l" rtl="0"/>
          <a:endParaRPr lang="nb-NO" sz="1000" u="none" b="0" i="0" baseline="0">
            <a:solidFill>
              <a:srgbClr val="000000"/>
            </a:solidFill>
            <a:latin typeface="Arial"/>
            <a:cs typeface="Arial"/>
          </a:endParaRPr>
        </a:p>
        <a:p>
          <a:pPr algn="l" rtl="0">
            <a:defRPr sz="1000"/>
          </a:pPr>
          <a:r>
            <a:rPr lang="nb-NO" sz="1000" u="none" b="0" i="0" baseline="0">
              <a:solidFill>
                <a:srgbClr val="000000"/>
              </a:solidFill>
              <a:latin typeface="Arial"/>
              <a:cs typeface="Arial"/>
            </a:rPr>
            <a:t>KJØRING I UTLANDET</a:t>
          </a:r>
        </a:p>
        <a:p>
          <a:pPr algn="l" rtl="0">
            <a:defRPr sz="1000"/>
          </a:pPr>
          <a:r>
            <a:rPr lang="nb-NO" sz="1000" u="none" b="0" i="0" baseline="0">
              <a:solidFill>
                <a:srgbClr val="000000"/>
              </a:solidFill>
              <a:latin typeface="Arial"/>
              <a:cs typeface="Arial"/>
            </a:rPr>
            <a:t>Kjøring i utlandet godtgjøres med lik sats og inngår heller ikke i akkumulert godtgjorte kilometer. Rapporteres på egne koder. Kjøring i utlandet merkes med U.</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3" Type="http://schemas.openxmlformats.org/officeDocument/2006/relationships/ctrlProp" Target="../ctrProps/ctrProp1.xml" /><Relationship Id="rId4" Type="http://schemas.openxmlformats.org/officeDocument/2006/relationships/ctrlProp" Target="../ctrProps/ctrProp2.xml" /><Relationship Id="rId2" Type="http://schemas.openxmlformats.org/officeDocument/2006/relationships/comments" Target="../comments2.xml" /><Relationship Id="rId9" Type="http://schemas.openxmlformats.org/officeDocument/2006/relationships/printerSettings" Target="../printerSettings/printerSettings1.bin" /><Relationship Id="rId1" Type="http://schemas.openxmlformats.org/officeDocument/2006/relationships/hyperlink" Target="https://akkreditert.datakvalitet.net/docs/pub/DOK00203.pdf" TargetMode="External" /><Relationship Id="rId8" Type="http://schemas.openxmlformats.org/officeDocument/2006/relationships/vmlDrawing" Target="../drawings/vmlDrawing1.vml" /><Relationship Id="rId6" Type="http://schemas.openxmlformats.org/officeDocument/2006/relationships/ctrlProp" Target="../ctrProps/ctrProp4.xml" /><Relationship Id="rId7" Type="http://schemas.openxmlformats.org/officeDocument/2006/relationships/drawing" Target="../drawings/drawing1.xml" /><Relationship Id="rId5" Type="http://schemas.openxmlformats.org/officeDocument/2006/relationships/ctrlProp" Target="../ctrProps/ctrProp3.xml" /></Relationships>
</file>

<file path=xl/worksheets/_rels/sheet3.xml.rels><?xml version="1.0" encoding="UTF-8" standalone="yes"?><Relationships xmlns="http://schemas.openxmlformats.org/package/2006/relationships"><Relationship Id="rId3" Type="http://schemas.openxmlformats.org/officeDocument/2006/relationships/ctrlProp" Target="../ctrProps/ctrProp6.xml" /><Relationship Id="rId4" Type="http://schemas.openxmlformats.org/officeDocument/2006/relationships/ctrlProp" Target="../ctrProps/ctrProp7.xml" /><Relationship Id="rId2" Type="http://schemas.openxmlformats.org/officeDocument/2006/relationships/ctrlProp" Target="../ctrProps/ctrProp5.xml" /><Relationship Id="rId1"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2.bin" /><Relationship Id="rId5"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5" Type="http://schemas.openxmlformats.org/officeDocument/2006/relationships/printerSettings" Target="../printerSettings/printerSettings3.bin" /><Relationship Id="rId4" Type="http://schemas.openxmlformats.org/officeDocument/2006/relationships/vmlDrawing" Target="../drawings/vmlDrawing3.vml" /><Relationship Id="rId2" Type="http://schemas.openxmlformats.org/officeDocument/2006/relationships/ctrlProp" Target="../ctrProps/ctrProp9.xml" /><Relationship Id="rId3" Type="http://schemas.openxmlformats.org/officeDocument/2006/relationships/drawing" Target="../drawings/drawing3.xml" /><Relationship Id="rId1" Type="http://schemas.openxmlformats.org/officeDocument/2006/relationships/ctrlProp" Target="../ctrProps/ctrProp8.xml" /></Relationships>
</file>

<file path=xl/worksheets/_rels/sheet5.xml.rels><?xml version="1.0" encoding="UTF-8" standalone="yes"?><Relationships xmlns="http://schemas.openxmlformats.org/package/2006/relationships"><Relationship Id="rId2" Type="http://schemas.openxmlformats.org/officeDocument/2006/relationships/printerSettings" Target="../printerSettings/printerSettings4.bin" /><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16461E6-EE9A-4799-B261-C617C2DE4A61}">
  <dimension ref="A1:A14"/>
  <sheetViews>
    <sheetView workbookViewId="0" topLeftCell="A1"/>
  </sheetViews>
  <sheetFormatPr defaultColWidth="11.4242857142857" defaultRowHeight="12.75"/>
  <sheetData>
    <row r="1" spans="1:1" ht="12.75">
      <c r="A1">
        <v>-10</v>
      </c>
    </row>
    <row r="2" spans="1:1" ht="12.75">
      <c r="A2" t="s">
        <v>431</v>
      </c>
    </row>
    <row r="3" spans="1:1" ht="12.75">
      <c r="A3" t="s">
        <v>434</v>
      </c>
    </row>
    <row r="4" spans="1:1" ht="12.75">
      <c r="A4" t="s">
        <v>432</v>
      </c>
    </row>
    <row r="5" spans="1:1" ht="12.75">
      <c r="A5" t="s">
        <v>435</v>
      </c>
    </row>
    <row r="6" spans="1:1" ht="12.75">
      <c r="A6" t="s">
        <v>433</v>
      </c>
    </row>
    <row r="7" spans="1:1" ht="12.75">
      <c r="A7" t="s">
        <v>433</v>
      </c>
    </row>
    <row r="8" spans="1:1" ht="12.75">
      <c r="A8" t="s">
        <v>433</v>
      </c>
    </row>
    <row r="9" spans="1:1" ht="12.75">
      <c r="A9" t="s">
        <v>433</v>
      </c>
    </row>
    <row r="10" spans="1:1" ht="12.75">
      <c r="A10" t="s">
        <v>433</v>
      </c>
    </row>
    <row r="11" spans="1:1" ht="12.75">
      <c r="A11" t="s">
        <v>433</v>
      </c>
    </row>
    <row r="12" spans="1:1" ht="12.75">
      <c r="A12">
        <v>0</v>
      </c>
    </row>
    <row r="13" spans="1:1" ht="12.75">
      <c r="A13" t="s">
        <v>295</v>
      </c>
    </row>
    <row r="14" spans="1:1" ht="12.75">
      <c r="A14">
        <v>2.2000000000000002</v>
      </c>
    </row>
  </sheetData>
  <pageMargins left="0.7" right="0.7" top="0.75" bottom="0.75" header="0.3" footer="0.3"/>
  <pageSetup orientation="portrait" paperSize="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Y72"/>
  <sheetViews>
    <sheetView showGridLines="0" showRowColHeaders="0" showZeros="0" tabSelected="1" showOutlineSymbols="0" zoomScale="80" zoomScaleNormal="80" workbookViewId="0" topLeftCell="A1">
      <selection pane="topLeft" activeCell="N94" sqref="N94"/>
    </sheetView>
  </sheetViews>
  <sheetFormatPr defaultColWidth="11.4242857142857" defaultRowHeight="12.75"/>
  <cols>
    <col min="1" max="2" width="2.14285714285714" customWidth="1"/>
    <col min="3" max="3" width="4" customWidth="1"/>
    <col min="4" max="4" width="13.8571428571429" customWidth="1"/>
    <col min="5" max="5" width="1.28571428571429" hidden="1" customWidth="1"/>
    <col min="6" max="6" width="15.1428571428571" customWidth="1"/>
    <col min="8" max="8" width="11.2857142857143" customWidth="1"/>
    <col min="9" max="9" width="11.4285714285714" hidden="1" customWidth="1"/>
    <col min="10" max="10" width="6" hidden="1" customWidth="1"/>
    <col min="11" max="11" width="10.7142857142857" customWidth="1"/>
    <col min="12" max="12" width="12" customWidth="1"/>
    <col min="13" max="13" width="14.8571428571429" customWidth="1"/>
    <col min="14" max="14" width="13" customWidth="1"/>
    <col min="15" max="15" width="10.5714285714286" customWidth="1"/>
    <col min="16" max="16" width="11" customWidth="1"/>
    <col min="17" max="17" width="10.8571428571429" customWidth="1"/>
    <col min="18" max="18" width="15" customWidth="1"/>
    <col min="19" max="19" width="10" customWidth="1"/>
    <col min="20" max="20" width="6.42857142857143" customWidth="1"/>
    <col min="21" max="21" width="10.8571428571429" customWidth="1"/>
  </cols>
  <sheetData>
    <row r="1" spans="1:19" ht="15">
      <c r="A1" s="1"/>
      <c r="B1" s="1"/>
      <c r="C1" s="139"/>
      <c r="D1" s="139"/>
      <c r="E1" s="139"/>
      <c r="F1" s="139"/>
      <c r="G1" s="139"/>
      <c r="H1" s="139"/>
      <c r="I1" s="139"/>
      <c r="J1" s="139"/>
      <c r="K1" s="139"/>
      <c r="L1" s="139"/>
      <c r="M1" s="139"/>
      <c r="N1" s="2"/>
      <c r="O1" s="139"/>
      <c r="P1" s="400" t="s">
        <v>436</v>
      </c>
      <c r="Q1" s="370"/>
      <c r="R1" s="370"/>
      <c r="S1" s="401"/>
    </row>
    <row r="2" spans="1:23" ht="38.25">
      <c r="A2" s="1" t="s">
        <v>0</v>
      </c>
      <c r="B2" s="1"/>
      <c r="C2" s="139"/>
      <c r="D2" s="139"/>
      <c r="E2" s="139"/>
      <c r="F2" s="139"/>
      <c r="G2" s="139"/>
      <c r="H2" s="139"/>
      <c r="I2" s="139"/>
      <c r="J2" s="139"/>
      <c r="K2" s="139"/>
      <c r="L2" s="139"/>
      <c r="M2" s="139"/>
      <c r="N2" s="3" t="s">
        <v>1</v>
      </c>
      <c r="O2" s="139"/>
      <c r="P2" s="269"/>
      <c r="Q2" s="269"/>
      <c r="R2" s="269"/>
      <c r="S2" s="402"/>
      <c r="W2" s="106"/>
    </row>
    <row r="3" spans="1:19" ht="41.25" customHeight="1">
      <c r="A3" s="1"/>
      <c r="B3" s="1"/>
      <c r="C3" s="422"/>
      <c r="D3" s="423"/>
      <c r="E3" s="423"/>
      <c r="F3" s="423"/>
      <c r="G3" s="139"/>
      <c r="H3" s="417" t="s">
        <v>430</v>
      </c>
      <c r="I3" s="418"/>
      <c r="J3" s="418"/>
      <c r="K3" s="418"/>
      <c r="L3" s="418"/>
      <c r="M3" s="418"/>
      <c r="N3" s="418"/>
      <c r="O3" s="419"/>
      <c r="P3" s="414" t="s">
        <v>312</v>
      </c>
      <c r="Q3" s="415"/>
      <c r="R3" s="415"/>
      <c r="S3" s="416"/>
    </row>
    <row r="4" spans="1:19" ht="24" customHeight="1">
      <c r="A4" s="1"/>
      <c r="B4" s="1"/>
      <c r="C4" s="428" t="s">
        <v>310</v>
      </c>
      <c r="D4" s="429"/>
      <c r="E4" s="140"/>
      <c r="F4" s="430"/>
      <c r="G4" s="386"/>
      <c r="H4" s="386"/>
      <c r="I4" s="386"/>
      <c r="J4" s="386"/>
      <c r="K4" s="386"/>
      <c r="L4" s="387"/>
      <c r="M4" s="141" t="s">
        <v>309</v>
      </c>
      <c r="N4" s="433">
        <v>12345612345</v>
      </c>
      <c r="O4" s="434"/>
      <c r="P4" s="292" t="s">
        <v>311</v>
      </c>
      <c r="Q4" s="294"/>
      <c r="R4" s="420"/>
      <c r="S4" s="421"/>
    </row>
    <row r="5" spans="1:19" ht="24" customHeight="1">
      <c r="A5" s="1"/>
      <c r="B5" s="1"/>
      <c r="C5" s="376" t="s">
        <v>313</v>
      </c>
      <c r="D5" s="377"/>
      <c r="E5" s="142"/>
      <c r="F5" s="378"/>
      <c r="G5" s="378"/>
      <c r="H5" s="378"/>
      <c r="I5" s="143"/>
      <c r="J5" s="144"/>
      <c r="K5" s="253" t="s">
        <v>314</v>
      </c>
      <c r="L5" s="438">
        <v>12345611111</v>
      </c>
      <c r="M5" s="439"/>
      <c r="N5" s="254" t="s">
        <v>428</v>
      </c>
      <c r="O5" s="371"/>
      <c r="P5" s="372"/>
      <c r="Q5" s="372"/>
      <c r="R5" s="372"/>
      <c r="S5" s="373"/>
    </row>
    <row r="6" spans="1:19" ht="24" customHeight="1">
      <c r="A6" s="1"/>
      <c r="B6" s="1"/>
      <c r="C6" s="426" t="s">
        <v>315</v>
      </c>
      <c r="D6" s="427"/>
      <c r="E6" s="140"/>
      <c r="F6" s="424"/>
      <c r="G6" s="425"/>
      <c r="H6" s="425"/>
      <c r="I6" s="425"/>
      <c r="J6" s="145"/>
      <c r="K6" s="146" t="s">
        <v>71</v>
      </c>
      <c r="L6" s="147"/>
      <c r="M6" s="148" t="s">
        <v>326</v>
      </c>
      <c r="N6" s="385"/>
      <c r="O6" s="435"/>
      <c r="P6" s="374" t="s">
        <v>318</v>
      </c>
      <c r="Q6" s="375"/>
      <c r="R6" s="388"/>
      <c r="S6" s="389"/>
    </row>
    <row r="7" spans="1:19" ht="24" customHeight="1">
      <c r="A7" s="1"/>
      <c r="B7" s="1"/>
      <c r="C7" s="396" t="s">
        <v>316</v>
      </c>
      <c r="D7" s="397"/>
      <c r="E7" s="140"/>
      <c r="F7" s="437"/>
      <c r="G7" s="437"/>
      <c r="H7" s="437"/>
      <c r="I7" s="437"/>
      <c r="J7" s="107"/>
      <c r="K7" s="436" t="s">
        <v>317</v>
      </c>
      <c r="L7" s="436"/>
      <c r="M7" s="390"/>
      <c r="N7" s="391"/>
      <c r="O7" s="391"/>
      <c r="P7" s="374" t="s">
        <v>328</v>
      </c>
      <c r="Q7" s="375"/>
      <c r="R7" s="388"/>
      <c r="S7" s="389"/>
    </row>
    <row r="8" spans="1:19" ht="24" customHeight="1">
      <c r="A8" s="1"/>
      <c r="B8" s="1"/>
      <c r="C8" s="396" t="s">
        <v>320</v>
      </c>
      <c r="D8" s="397"/>
      <c r="E8" s="140"/>
      <c r="F8" s="392"/>
      <c r="G8" s="392"/>
      <c r="H8" s="392"/>
      <c r="I8" s="392"/>
      <c r="J8" s="149"/>
      <c r="K8" s="137" t="s">
        <v>319</v>
      </c>
      <c r="L8" s="430"/>
      <c r="M8" s="386"/>
      <c r="N8" s="280"/>
      <c r="O8" s="280"/>
      <c r="P8" s="280"/>
      <c r="Q8" s="280"/>
      <c r="R8" s="280"/>
      <c r="S8" s="281"/>
    </row>
    <row r="9" spans="1:19" ht="24" customHeight="1">
      <c r="A9" s="1"/>
      <c r="B9" s="1"/>
      <c r="C9" s="431" t="s">
        <v>342</v>
      </c>
      <c r="D9" s="432"/>
      <c r="E9" s="140"/>
      <c r="F9" s="385" t="s">
        <v>74</v>
      </c>
      <c r="G9" s="386"/>
      <c r="H9" s="386"/>
      <c r="I9" s="386"/>
      <c r="J9" s="386"/>
      <c r="K9" s="387"/>
      <c r="L9" s="150" t="s">
        <v>69</v>
      </c>
      <c r="M9" s="151"/>
      <c r="N9" s="152" t="s">
        <v>324</v>
      </c>
      <c r="O9" s="153" t="s">
        <v>323</v>
      </c>
      <c r="P9" s="403" t="s">
        <v>338</v>
      </c>
      <c r="Q9" s="404"/>
      <c r="R9" s="404"/>
      <c r="S9" s="405"/>
    </row>
    <row r="10" spans="1:19" ht="24" customHeight="1">
      <c r="A10" s="1"/>
      <c r="B10" s="1"/>
      <c r="C10" s="292" t="s">
        <v>321</v>
      </c>
      <c r="D10" s="294"/>
      <c r="E10" s="154"/>
      <c r="F10" s="412"/>
      <c r="G10" s="280"/>
      <c r="H10" s="280"/>
      <c r="I10" s="280"/>
      <c r="J10" s="280"/>
      <c r="K10" s="280"/>
      <c r="L10" s="281"/>
      <c r="M10" s="155" t="s">
        <v>322</v>
      </c>
      <c r="N10" s="147"/>
      <c r="O10" s="156"/>
      <c r="P10" s="406"/>
      <c r="Q10" s="407"/>
      <c r="R10" s="407"/>
      <c r="S10" s="408"/>
    </row>
    <row r="11" spans="1:19" ht="24" customHeight="1">
      <c r="A11" s="5"/>
      <c r="B11" s="5"/>
      <c r="C11" s="292" t="s">
        <v>327</v>
      </c>
      <c r="D11" s="294"/>
      <c r="E11" s="157"/>
      <c r="F11" s="412"/>
      <c r="G11" s="280"/>
      <c r="H11" s="280"/>
      <c r="I11" s="280"/>
      <c r="J11" s="413"/>
      <c r="K11" s="280"/>
      <c r="L11" s="281"/>
      <c r="M11" s="158" t="s">
        <v>325</v>
      </c>
      <c r="N11" s="147"/>
      <c r="O11" s="156"/>
      <c r="P11" s="409"/>
      <c r="Q11" s="410"/>
      <c r="R11" s="410"/>
      <c r="S11" s="411"/>
    </row>
    <row r="12" spans="1:19" s="39" customFormat="1" ht="15">
      <c r="A12" s="37"/>
      <c r="B12" s="38"/>
      <c r="C12" s="244" t="s">
        <v>370</v>
      </c>
      <c r="D12" s="243"/>
      <c r="E12" s="159"/>
      <c r="F12" s="159"/>
      <c r="G12" s="159"/>
      <c r="H12" s="160"/>
      <c r="I12" s="161"/>
      <c r="J12" s="162"/>
      <c r="K12" s="163" t="s">
        <v>314</v>
      </c>
      <c r="L12" s="164" t="s">
        <v>332</v>
      </c>
      <c r="M12" s="164" t="s">
        <v>330</v>
      </c>
      <c r="N12" s="165" t="s">
        <v>331</v>
      </c>
      <c r="O12" s="138" t="s">
        <v>329</v>
      </c>
      <c r="P12" s="165" t="s">
        <v>67</v>
      </c>
      <c r="Q12" s="165" t="s">
        <v>68</v>
      </c>
      <c r="R12" s="165" t="s">
        <v>66</v>
      </c>
      <c r="S12" s="165" t="s">
        <v>65</v>
      </c>
    </row>
    <row r="13" spans="1:19" s="39" customFormat="1" ht="17.25" customHeight="1">
      <c r="A13" s="37"/>
      <c r="B13" s="37"/>
      <c r="C13" s="166" t="s">
        <v>410</v>
      </c>
      <c r="D13" s="167"/>
      <c r="E13" s="167"/>
      <c r="F13" s="167"/>
      <c r="G13" s="167"/>
      <c r="H13" s="168"/>
      <c r="I13" s="169"/>
      <c r="J13" s="170"/>
      <c r="K13" s="168" t="s">
        <v>4</v>
      </c>
      <c r="L13" s="171"/>
      <c r="M13" s="172">
        <f>IF(B!N36=0,0,B!N36)</f>
        <v>0</v>
      </c>
      <c r="N13" s="393" t="s">
        <v>5</v>
      </c>
      <c r="O13" s="394"/>
      <c r="P13" s="394"/>
      <c r="Q13" s="394"/>
      <c r="R13" s="394"/>
      <c r="S13" s="395"/>
    </row>
    <row r="14" spans="1:19" s="39" customFormat="1" ht="24" customHeight="1">
      <c r="A14" s="37"/>
      <c r="B14" s="38"/>
      <c r="C14" s="379" t="s">
        <v>333</v>
      </c>
      <c r="D14" s="380"/>
      <c r="E14" s="173"/>
      <c r="F14" s="255" t="s">
        <v>334</v>
      </c>
      <c r="G14" s="398"/>
      <c r="H14" s="399"/>
      <c r="I14" s="161"/>
      <c r="J14" s="174"/>
      <c r="K14" s="175"/>
      <c r="L14" s="176" t="str">
        <f>IF(AND(K14&lt;&gt;0,G14&lt;&gt;""),VLOOKUP(G14,'C'!C9:F10,4),"")</f>
        <v/>
      </c>
      <c r="M14" s="172">
        <f>IF(AND(K14&lt;&gt;0,G14&lt;&gt;""),+K14*L14,0)</f>
        <v>0</v>
      </c>
      <c r="N14" s="177"/>
      <c r="O14" s="177"/>
      <c r="P14" s="177"/>
      <c r="Q14" s="177"/>
      <c r="R14" s="177"/>
      <c r="S14" s="178"/>
    </row>
    <row r="15" spans="1:19" s="39" customFormat="1" ht="24" customHeight="1">
      <c r="A15" s="37"/>
      <c r="B15" s="38"/>
      <c r="C15" s="381"/>
      <c r="D15" s="382"/>
      <c r="E15" s="179"/>
      <c r="F15" s="255" t="s">
        <v>335</v>
      </c>
      <c r="G15" s="348"/>
      <c r="H15" s="349"/>
      <c r="I15" s="161"/>
      <c r="J15" s="174"/>
      <c r="K15" s="175"/>
      <c r="L15" s="180" t="str">
        <f>IF(G15&lt;&gt;0,(1/2*(VLOOKUP(G15,'C'!$B$53:$D$220,3,FALSE))),"")</f>
        <v/>
      </c>
      <c r="M15" s="172">
        <f>IF(G15&lt;&gt;0,+K15*L15,0)</f>
        <v>0</v>
      </c>
      <c r="N15" s="177"/>
      <c r="O15" s="177"/>
      <c r="P15" s="177"/>
      <c r="Q15" s="177"/>
      <c r="R15" s="177"/>
      <c r="S15" s="178"/>
    </row>
    <row r="16" spans="1:19" s="39" customFormat="1" ht="24" customHeight="1">
      <c r="A16" s="37"/>
      <c r="B16" s="38"/>
      <c r="C16" s="383"/>
      <c r="D16" s="384"/>
      <c r="E16" s="181"/>
      <c r="F16" s="255" t="s">
        <v>336</v>
      </c>
      <c r="G16" s="348"/>
      <c r="H16" s="349"/>
      <c r="I16" s="105"/>
      <c r="J16" s="174"/>
      <c r="K16" s="175"/>
      <c r="L16" s="180" t="str">
        <f>IF(G16&lt;&gt;0,((VLOOKUP(G16,'C'!$B$53:$D$220,3,FALSE))),"")</f>
        <v/>
      </c>
      <c r="M16" s="172">
        <f t="shared" si="0" ref="M16:M26">IF(K16&lt;&gt;0,+K16*L16,0)</f>
        <v>0</v>
      </c>
      <c r="N16" s="177"/>
      <c r="O16" s="177"/>
      <c r="P16" s="177"/>
      <c r="Q16" s="177"/>
      <c r="R16" s="177"/>
      <c r="S16" s="178"/>
    </row>
    <row r="17" spans="1:19" s="39" customFormat="1" ht="24" customHeight="1">
      <c r="A17" s="37"/>
      <c r="B17" s="38"/>
      <c r="C17" s="353" t="s">
        <v>339</v>
      </c>
      <c r="D17" s="354"/>
      <c r="E17" s="173"/>
      <c r="F17" s="261" t="s">
        <v>337</v>
      </c>
      <c r="G17" s="360"/>
      <c r="H17" s="360"/>
      <c r="I17" s="161"/>
      <c r="J17" s="174"/>
      <c r="K17" s="247"/>
      <c r="L17" s="176" t="str">
        <f>IF(K17&lt;&gt;0,'C'!F12,"")</f>
        <v/>
      </c>
      <c r="M17" s="172">
        <f t="shared" si="0"/>
        <v>0</v>
      </c>
      <c r="N17" s="177"/>
      <c r="O17" s="177"/>
      <c r="P17" s="177"/>
      <c r="Q17" s="177"/>
      <c r="R17" s="177"/>
      <c r="S17" s="178"/>
    </row>
    <row r="18" spans="1:19" s="39" customFormat="1" ht="24" customHeight="1">
      <c r="A18" s="37"/>
      <c r="B18" s="38"/>
      <c r="C18" s="355"/>
      <c r="D18" s="356"/>
      <c r="E18" s="173"/>
      <c r="F18" s="345" t="s">
        <v>340</v>
      </c>
      <c r="G18" s="346"/>
      <c r="H18" s="347"/>
      <c r="I18" s="161"/>
      <c r="J18" s="170"/>
      <c r="K18" s="175"/>
      <c r="L18" s="176" t="str">
        <f>IF(K18&lt;&gt;0,'C'!F12,"")</f>
        <v/>
      </c>
      <c r="M18" s="172">
        <f t="shared" si="0"/>
        <v>0</v>
      </c>
      <c r="N18" s="177"/>
      <c r="O18" s="177"/>
      <c r="P18" s="177"/>
      <c r="Q18" s="177"/>
      <c r="R18" s="177"/>
      <c r="S18" s="178"/>
    </row>
    <row r="19" spans="1:19" s="39" customFormat="1" ht="24" customHeight="1">
      <c r="A19" s="37"/>
      <c r="B19" s="38"/>
      <c r="C19" s="355"/>
      <c r="D19" s="356"/>
      <c r="E19" s="173"/>
      <c r="F19" s="261" t="s">
        <v>341</v>
      </c>
      <c r="G19" s="270"/>
      <c r="H19" s="270"/>
      <c r="I19" s="161"/>
      <c r="J19" s="174"/>
      <c r="K19" s="182"/>
      <c r="L19" s="176" t="str">
        <f>IF(K19&lt;&gt;0,'C'!F12,"")</f>
        <v/>
      </c>
      <c r="M19" s="172">
        <f t="shared" si="0"/>
        <v>0</v>
      </c>
      <c r="N19" s="177"/>
      <c r="O19" s="177"/>
      <c r="P19" s="177"/>
      <c r="Q19" s="177"/>
      <c r="R19" s="177"/>
      <c r="S19" s="178"/>
    </row>
    <row r="20" spans="1:19" s="39" customFormat="1" ht="24" customHeight="1">
      <c r="A20" s="37"/>
      <c r="B20" s="38"/>
      <c r="C20" s="355"/>
      <c r="D20" s="356"/>
      <c r="E20" s="173"/>
      <c r="F20" s="345" t="s">
        <v>344</v>
      </c>
      <c r="G20" s="361"/>
      <c r="H20" s="362"/>
      <c r="I20" s="161"/>
      <c r="J20" s="174"/>
      <c r="K20" s="175"/>
      <c r="L20" s="176">
        <f>K20*'C'!F9</f>
        <v>0</v>
      </c>
      <c r="M20" s="172">
        <f t="shared" si="0"/>
        <v>0</v>
      </c>
      <c r="N20" s="177"/>
      <c r="O20" s="177"/>
      <c r="P20" s="177"/>
      <c r="Q20" s="177"/>
      <c r="R20" s="177"/>
      <c r="S20" s="178"/>
    </row>
    <row r="21" spans="1:19" s="39" customFormat="1" ht="24" customHeight="1">
      <c r="A21" s="37"/>
      <c r="B21" s="38"/>
      <c r="C21" s="355"/>
      <c r="D21" s="356"/>
      <c r="E21" s="173"/>
      <c r="F21" s="345" t="s">
        <v>343</v>
      </c>
      <c r="G21" s="361"/>
      <c r="H21" s="362"/>
      <c r="I21" s="161"/>
      <c r="J21" s="174"/>
      <c r="K21" s="175"/>
      <c r="L21" s="176">
        <f>K21*'C'!F10</f>
        <v>0</v>
      </c>
      <c r="M21" s="172">
        <f t="shared" si="0"/>
        <v>0</v>
      </c>
      <c r="N21" s="177"/>
      <c r="O21" s="177"/>
      <c r="P21" s="177"/>
      <c r="Q21" s="177"/>
      <c r="R21" s="177"/>
      <c r="S21" s="178"/>
    </row>
    <row r="22" spans="1:19" s="39" customFormat="1" ht="24" customHeight="1">
      <c r="A22" s="37"/>
      <c r="B22" s="38"/>
      <c r="C22" s="357"/>
      <c r="D22" s="356"/>
      <c r="E22" s="183"/>
      <c r="F22" s="256" t="s">
        <v>345</v>
      </c>
      <c r="G22" s="344"/>
      <c r="H22" s="344"/>
      <c r="I22" s="161"/>
      <c r="J22" s="170"/>
      <c r="K22" s="175"/>
      <c r="L22" s="176" t="str">
        <f>IF(G22&lt;&gt;0,VLOOKUP(G22,'C'!$B$53:$D$220,3,FALSE),"")</f>
        <v/>
      </c>
      <c r="M22" s="172">
        <f t="shared" si="0"/>
        <v>0</v>
      </c>
      <c r="N22" s="177"/>
      <c r="O22" s="177"/>
      <c r="P22" s="177"/>
      <c r="Q22" s="177"/>
      <c r="R22" s="177"/>
      <c r="S22" s="178"/>
    </row>
    <row r="23" spans="1:19" s="39" customFormat="1" ht="24" customHeight="1">
      <c r="A23" s="37"/>
      <c r="B23" s="38"/>
      <c r="C23" s="357"/>
      <c r="D23" s="356"/>
      <c r="E23" s="183"/>
      <c r="F23" s="256" t="s">
        <v>429</v>
      </c>
      <c r="G23" s="344"/>
      <c r="H23" s="344"/>
      <c r="I23" s="161"/>
      <c r="J23" s="170"/>
      <c r="K23" s="175"/>
      <c r="L23" s="176" t="str">
        <f>IF(G23&lt;&gt;0,VLOOKUP(G23,'C'!$B$53:$D$220,3,FALSE),"")</f>
        <v/>
      </c>
      <c r="M23" s="172">
        <f t="shared" si="0"/>
        <v>0</v>
      </c>
      <c r="N23" s="177"/>
      <c r="O23" s="177"/>
      <c r="P23" s="177"/>
      <c r="Q23" s="177"/>
      <c r="R23" s="177"/>
      <c r="S23" s="178"/>
    </row>
    <row r="24" spans="1:19" s="39" customFormat="1" ht="24" customHeight="1">
      <c r="A24" s="37"/>
      <c r="B24" s="38"/>
      <c r="C24" s="357"/>
      <c r="D24" s="356"/>
      <c r="E24" s="183"/>
      <c r="F24" s="256" t="s">
        <v>347</v>
      </c>
      <c r="G24" s="344"/>
      <c r="H24" s="344"/>
      <c r="I24" s="161"/>
      <c r="J24" s="170"/>
      <c r="K24" s="175"/>
      <c r="L24" s="176" t="str">
        <f>IF(G24&lt;&gt;0,VLOOKUP(G24,'C'!$B$53:$D$220,3,FALSE),"")</f>
        <v/>
      </c>
      <c r="M24" s="172">
        <f t="shared" si="0"/>
        <v>0</v>
      </c>
      <c r="N24" s="177"/>
      <c r="O24" s="177"/>
      <c r="P24" s="177"/>
      <c r="Q24" s="177"/>
      <c r="R24" s="177"/>
      <c r="S24" s="178"/>
    </row>
    <row r="25" spans="1:19" s="39" customFormat="1" ht="24" customHeight="1">
      <c r="A25" s="37"/>
      <c r="B25" s="38"/>
      <c r="C25" s="357"/>
      <c r="D25" s="356"/>
      <c r="E25" s="183"/>
      <c r="F25" s="256" t="s">
        <v>346</v>
      </c>
      <c r="G25" s="344"/>
      <c r="H25" s="344"/>
      <c r="I25" s="161"/>
      <c r="J25" s="170"/>
      <c r="K25" s="175"/>
      <c r="L25" s="176" t="str">
        <f>IF(G25&lt;&gt;0,VLOOKUP(G25,'C'!$B$53:$D$220,3,FALSE),"")</f>
        <v/>
      </c>
      <c r="M25" s="172">
        <f t="shared" si="0"/>
        <v>0</v>
      </c>
      <c r="N25" s="177"/>
      <c r="O25" s="177"/>
      <c r="P25" s="177"/>
      <c r="Q25" s="177"/>
      <c r="R25" s="177"/>
      <c r="S25" s="178"/>
    </row>
    <row r="26" spans="1:19" s="39" customFormat="1" ht="24" customHeight="1">
      <c r="A26" s="37"/>
      <c r="B26" s="38"/>
      <c r="C26" s="358"/>
      <c r="D26" s="359"/>
      <c r="E26" s="183"/>
      <c r="F26" s="256" t="s">
        <v>348</v>
      </c>
      <c r="G26" s="363"/>
      <c r="H26" s="349"/>
      <c r="I26" s="161"/>
      <c r="J26" s="170"/>
      <c r="K26" s="175"/>
      <c r="L26" s="176" t="str">
        <f>IF(G26&lt;&gt;0,(1/2*(VLOOKUP(G26,'C'!$B$53:$D$220,3,FALSE))),"")</f>
        <v/>
      </c>
      <c r="M26" s="172">
        <f t="shared" si="0"/>
        <v>0</v>
      </c>
      <c r="N26" s="177"/>
      <c r="O26" s="177"/>
      <c r="P26" s="177"/>
      <c r="Q26" s="177"/>
      <c r="R26" s="177"/>
      <c r="S26" s="178"/>
    </row>
    <row r="27" spans="1:19" s="39" customFormat="1" ht="24" customHeight="1">
      <c r="A27" s="37"/>
      <c r="B27" s="38"/>
      <c r="C27" s="364"/>
      <c r="D27" s="365"/>
      <c r="E27" s="184"/>
      <c r="F27" s="345"/>
      <c r="G27" s="346"/>
      <c r="H27" s="347"/>
      <c r="I27" s="161"/>
      <c r="J27" s="174"/>
      <c r="K27" s="185"/>
      <c r="L27" s="176" t="str">
        <f>IF(K27&lt;&gt;0,'C'!F6,"")</f>
        <v/>
      </c>
      <c r="M27" s="172">
        <f>IF(K27&lt;&gt;0,+K27*L27,0)</f>
        <v>0</v>
      </c>
      <c r="N27" s="177"/>
      <c r="O27" s="177"/>
      <c r="P27" s="177"/>
      <c r="Q27" s="177"/>
      <c r="R27" s="177"/>
      <c r="S27" s="177"/>
    </row>
    <row r="28" spans="1:19" s="39" customFormat="1" ht="24" customHeight="1">
      <c r="A28" s="37"/>
      <c r="B28" s="38"/>
      <c r="C28" s="366"/>
      <c r="D28" s="367"/>
      <c r="E28" s="179"/>
      <c r="F28" s="345"/>
      <c r="G28" s="346"/>
      <c r="H28" s="347"/>
      <c r="I28" s="161"/>
      <c r="J28" s="174"/>
      <c r="K28" s="185"/>
      <c r="L28" s="176" t="str">
        <f>IF(K28&lt;&gt;0,'C'!F7,"")</f>
        <v/>
      </c>
      <c r="M28" s="172">
        <f>IF(K28&lt;&gt;0,+K28*L28,0)</f>
        <v>0</v>
      </c>
      <c r="N28" s="177"/>
      <c r="O28" s="177"/>
      <c r="P28" s="177"/>
      <c r="Q28" s="177"/>
      <c r="R28" s="177"/>
      <c r="S28" s="178"/>
    </row>
    <row r="29" spans="1:19" s="39" customFormat="1" ht="24" customHeight="1">
      <c r="A29" s="37"/>
      <c r="B29" s="38"/>
      <c r="C29" s="259" t="s">
        <v>349</v>
      </c>
      <c r="D29" s="260"/>
      <c r="E29" s="173"/>
      <c r="F29" s="274" t="s">
        <v>334</v>
      </c>
      <c r="G29" s="275"/>
      <c r="H29" s="275"/>
      <c r="I29" s="161"/>
      <c r="J29" s="170"/>
      <c r="K29" s="175"/>
      <c r="L29" s="176" t="str">
        <f>IF(K29&lt;&gt;0,'C'!F17,"")</f>
        <v/>
      </c>
      <c r="M29" s="172">
        <f t="shared" si="1" ref="M29:M37">IF(K29&lt;&gt;0,+K29*L29,0)</f>
        <v>0</v>
      </c>
      <c r="N29" s="177"/>
      <c r="O29" s="177"/>
      <c r="P29" s="177"/>
      <c r="Q29" s="177"/>
      <c r="R29" s="177"/>
      <c r="S29" s="178"/>
    </row>
    <row r="30" spans="1:19" s="39" customFormat="1" ht="24" customHeight="1">
      <c r="A30" s="37"/>
      <c r="B30" s="38"/>
      <c r="C30" s="259" t="s">
        <v>350</v>
      </c>
      <c r="D30" s="260"/>
      <c r="E30" s="179"/>
      <c r="F30" s="261" t="s">
        <v>351</v>
      </c>
      <c r="G30" s="262"/>
      <c r="H30" s="263"/>
      <c r="I30" s="161"/>
      <c r="J30" s="170"/>
      <c r="K30" s="186"/>
      <c r="L30" s="176" t="str">
        <f>IF(K30&lt;&gt;0,'C'!F13,"")</f>
        <v/>
      </c>
      <c r="M30" s="172">
        <f t="shared" si="1"/>
        <v>0</v>
      </c>
      <c r="N30" s="177"/>
      <c r="O30" s="177"/>
      <c r="P30" s="177"/>
      <c r="Q30" s="177"/>
      <c r="R30" s="177"/>
      <c r="S30" s="178"/>
    </row>
    <row r="31" spans="1:19" s="39" customFormat="1" ht="24" customHeight="1">
      <c r="A31" s="37"/>
      <c r="B31" s="38"/>
      <c r="C31" s="266" t="s">
        <v>354</v>
      </c>
      <c r="D31" s="267"/>
      <c r="E31" s="184"/>
      <c r="F31" s="261" t="s">
        <v>352</v>
      </c>
      <c r="G31" s="270"/>
      <c r="H31" s="271"/>
      <c r="I31" s="187"/>
      <c r="J31" s="170"/>
      <c r="K31" s="185">
        <f>B!J16</f>
        <v>0</v>
      </c>
      <c r="L31" s="176" t="str">
        <f>IF(K31&lt;&gt;0,(IF(M9="Tromsø",'C'!F35,'C'!F33)),"")</f>
        <v/>
      </c>
      <c r="M31" s="188">
        <f t="shared" si="1"/>
        <v>0</v>
      </c>
      <c r="N31" s="177"/>
      <c r="O31" s="177"/>
      <c r="P31" s="177"/>
      <c r="Q31" s="177"/>
      <c r="R31" s="177"/>
      <c r="S31" s="178"/>
    </row>
    <row r="32" spans="1:19" s="39" customFormat="1" ht="24" customHeight="1">
      <c r="A32" s="37"/>
      <c r="B32" s="38"/>
      <c r="C32" s="369"/>
      <c r="D32" s="370"/>
      <c r="E32" s="179"/>
      <c r="F32" s="261" t="s">
        <v>353</v>
      </c>
      <c r="G32" s="270"/>
      <c r="H32" s="271"/>
      <c r="I32" s="189"/>
      <c r="J32" s="170"/>
      <c r="K32" s="190">
        <f>B!J17</f>
        <v>0</v>
      </c>
      <c r="L32" s="176" t="str">
        <f>IF(K32&lt;&gt;0,(IF(M9="Tromsø",'C'!F35,'C'!F33)),"")</f>
        <v/>
      </c>
      <c r="M32" s="172">
        <f t="shared" si="1"/>
        <v>0</v>
      </c>
      <c r="N32" s="177"/>
      <c r="O32" s="177"/>
      <c r="P32" s="177"/>
      <c r="Q32" s="177"/>
      <c r="R32" s="177"/>
      <c r="S32" s="178"/>
    </row>
    <row r="33" spans="1:19" s="39" customFormat="1" ht="24" customHeight="1">
      <c r="A33" s="37"/>
      <c r="B33" s="38"/>
      <c r="C33" s="369"/>
      <c r="D33" s="370"/>
      <c r="E33" s="179"/>
      <c r="F33" s="261" t="s">
        <v>358</v>
      </c>
      <c r="G33" s="270"/>
      <c r="H33" s="271"/>
      <c r="I33" s="189"/>
      <c r="J33" s="170"/>
      <c r="K33" s="190">
        <f>B!J18</f>
        <v>0</v>
      </c>
      <c r="L33" s="176" t="str">
        <f>IF(K33&lt;&gt;0,'C'!F37,"")</f>
        <v/>
      </c>
      <c r="M33" s="188">
        <f t="shared" si="1"/>
        <v>0</v>
      </c>
      <c r="N33" s="177"/>
      <c r="O33" s="177"/>
      <c r="P33" s="177"/>
      <c r="Q33" s="177"/>
      <c r="R33" s="177"/>
      <c r="S33" s="178"/>
    </row>
    <row r="34" spans="1:19" s="39" customFormat="1" ht="24" customHeight="1">
      <c r="A34" s="37"/>
      <c r="B34" s="38"/>
      <c r="C34" s="369"/>
      <c r="D34" s="370"/>
      <c r="E34" s="183"/>
      <c r="F34" s="261" t="s">
        <v>357</v>
      </c>
      <c r="G34" s="270"/>
      <c r="H34" s="271"/>
      <c r="I34" s="189"/>
      <c r="J34" s="170"/>
      <c r="K34" s="175"/>
      <c r="L34" s="176" t="str">
        <f>IF(K34&lt;&gt;"",'C'!F38,"")</f>
        <v/>
      </c>
      <c r="M34" s="188">
        <f t="shared" si="1"/>
        <v>0</v>
      </c>
      <c r="N34" s="177" t="s">
        <v>2</v>
      </c>
      <c r="O34" s="177"/>
      <c r="P34" s="177"/>
      <c r="Q34" s="177"/>
      <c r="R34" s="177"/>
      <c r="S34" s="178"/>
    </row>
    <row r="35" spans="1:19" s="39" customFormat="1" ht="24" customHeight="1">
      <c r="A35" s="37"/>
      <c r="B35" s="38"/>
      <c r="C35" s="268"/>
      <c r="D35" s="269"/>
      <c r="E35" s="181"/>
      <c r="F35" s="257" t="s">
        <v>355</v>
      </c>
      <c r="G35" s="272"/>
      <c r="H35" s="273"/>
      <c r="I35" s="189"/>
      <c r="J35" s="170"/>
      <c r="K35" s="175"/>
      <c r="L35" s="176" t="str">
        <f>IF(AND(G35&lt;&gt;"",K35&lt;&gt;""),VLOOKUP(G35,'C'!C39:F45,4,FALSE),"")</f>
        <v/>
      </c>
      <c r="M35" s="172">
        <f t="shared" si="1"/>
        <v>0</v>
      </c>
      <c r="N35" s="177"/>
      <c r="O35" s="177"/>
      <c r="P35" s="177"/>
      <c r="Q35" s="177"/>
      <c r="R35" s="177"/>
      <c r="S35" s="178"/>
    </row>
    <row r="36" spans="1:25" s="39" customFormat="1" ht="24" customHeight="1">
      <c r="A36" s="37"/>
      <c r="B36" s="38"/>
      <c r="C36" s="266" t="s">
        <v>360</v>
      </c>
      <c r="D36" s="267"/>
      <c r="E36" s="179"/>
      <c r="F36" s="261" t="s">
        <v>359</v>
      </c>
      <c r="G36" s="270"/>
      <c r="H36" s="271"/>
      <c r="I36" s="191"/>
      <c r="J36" s="170"/>
      <c r="K36" s="175"/>
      <c r="L36" s="192" t="s">
        <v>0</v>
      </c>
      <c r="M36" s="172">
        <f t="shared" si="1"/>
        <v>0</v>
      </c>
      <c r="N36" s="177"/>
      <c r="O36" s="177"/>
      <c r="P36" s="177"/>
      <c r="Q36" s="177"/>
      <c r="R36" s="177"/>
      <c r="S36" s="178"/>
      <c r="Y36"/>
    </row>
    <row r="37" spans="1:19" s="39" customFormat="1" ht="24" customHeight="1">
      <c r="A37" s="37"/>
      <c r="B37" s="38"/>
      <c r="C37" s="268"/>
      <c r="D37" s="269"/>
      <c r="E37" s="183"/>
      <c r="F37" s="261" t="s">
        <v>349</v>
      </c>
      <c r="G37" s="270"/>
      <c r="H37" s="271"/>
      <c r="I37" s="191"/>
      <c r="J37" s="170"/>
      <c r="K37" s="175"/>
      <c r="L37" s="193"/>
      <c r="M37" s="172">
        <f t="shared" si="1"/>
        <v>0</v>
      </c>
      <c r="N37" s="177"/>
      <c r="O37" s="177"/>
      <c r="P37" s="177"/>
      <c r="Q37" s="177"/>
      <c r="R37" s="177"/>
      <c r="S37" s="178"/>
    </row>
    <row r="38" spans="1:25" s="39" customFormat="1" ht="24" customHeight="1">
      <c r="A38" s="37"/>
      <c r="B38" s="38"/>
      <c r="C38" s="264" t="s">
        <v>369</v>
      </c>
      <c r="D38" s="265"/>
      <c r="E38" s="194"/>
      <c r="F38" s="279"/>
      <c r="G38" s="280"/>
      <c r="H38" s="281"/>
      <c r="I38" s="189"/>
      <c r="J38" s="170"/>
      <c r="K38" s="175"/>
      <c r="L38" s="195"/>
      <c r="M38" s="172">
        <f>IF(K38&lt;&gt;0,+K38*L38,0)</f>
        <v>0</v>
      </c>
      <c r="N38" s="177"/>
      <c r="O38" s="177"/>
      <c r="P38" s="177"/>
      <c r="Q38" s="177"/>
      <c r="R38" s="177"/>
      <c r="S38" s="178"/>
      <c r="Y38"/>
    </row>
    <row r="39" spans="1:19" s="39" customFormat="1" ht="24" customHeight="1">
      <c r="A39" s="37"/>
      <c r="B39" s="38"/>
      <c r="C39" s="166" t="s">
        <v>356</v>
      </c>
      <c r="D39" s="196"/>
      <c r="E39" s="167"/>
      <c r="F39" s="197"/>
      <c r="G39" s="198"/>
      <c r="H39" s="198"/>
      <c r="I39" s="199"/>
      <c r="J39" s="170"/>
      <c r="K39" s="200"/>
      <c r="L39" s="197"/>
      <c r="M39" s="172">
        <f>IF(SUM(M13:M38)&lt;&gt;0,SUM(M13:M38),0)</f>
        <v>0</v>
      </c>
      <c r="N39" s="177"/>
      <c r="O39" s="177"/>
      <c r="P39" s="177"/>
      <c r="Q39" s="177"/>
      <c r="R39" s="177"/>
      <c r="S39" s="177"/>
    </row>
    <row r="40" spans="1:19" s="39" customFormat="1" ht="24" customHeight="1">
      <c r="A40" s="37"/>
      <c r="B40" s="38"/>
      <c r="C40" s="276" t="s">
        <v>366</v>
      </c>
      <c r="D40" s="277"/>
      <c r="E40" s="278"/>
      <c r="F40" s="171" t="s">
        <v>361</v>
      </c>
      <c r="G40" s="171" t="s">
        <v>362</v>
      </c>
      <c r="H40" s="171" t="s">
        <v>363</v>
      </c>
      <c r="I40" s="201"/>
      <c r="J40" s="170"/>
      <c r="K40" s="196"/>
      <c r="L40" s="168"/>
      <c r="M40" s="202"/>
      <c r="N40" s="203"/>
      <c r="O40" s="177"/>
      <c r="P40" s="177"/>
      <c r="Q40" s="177"/>
      <c r="R40" s="177"/>
      <c r="S40" s="177"/>
    </row>
    <row r="41" spans="1:19" s="39" customFormat="1" ht="24" customHeight="1">
      <c r="A41" s="37"/>
      <c r="B41" s="38"/>
      <c r="C41" s="321" t="s">
        <v>364</v>
      </c>
      <c r="D41" s="322"/>
      <c r="E41" s="323"/>
      <c r="F41" s="204"/>
      <c r="G41" s="204"/>
      <c r="H41" s="204"/>
      <c r="I41" s="189"/>
      <c r="J41" s="170"/>
      <c r="K41" s="205"/>
      <c r="L41" s="176" t="s">
        <v>0</v>
      </c>
      <c r="M41" s="206">
        <f>IF(E!G2&gt;M14,M14*-1,IF((E!G2*-1)&lt;&gt;0,(E!G2*-1),0))</f>
        <v>0</v>
      </c>
      <c r="N41" s="207"/>
      <c r="O41" s="177"/>
      <c r="P41" s="177"/>
      <c r="Q41" s="177"/>
      <c r="R41" s="177"/>
      <c r="S41" s="177"/>
    </row>
    <row r="42" spans="1:19" s="39" customFormat="1" ht="24" customHeight="1">
      <c r="A42" s="37"/>
      <c r="B42" s="38"/>
      <c r="C42" s="285" t="s">
        <v>365</v>
      </c>
      <c r="D42" s="287"/>
      <c r="E42" s="208"/>
      <c r="F42" s="204"/>
      <c r="G42" s="204"/>
      <c r="H42" s="204"/>
      <c r="I42" s="189"/>
      <c r="J42" s="170"/>
      <c r="K42" s="205"/>
      <c r="L42" s="209"/>
      <c r="M42" s="206">
        <f>IF(E!G3&gt;M14,M14*-1,IF((E!G3*-1)&lt;&gt;0,(E!G3*-1),0))</f>
        <v>0</v>
      </c>
      <c r="N42" s="207"/>
      <c r="O42" s="177"/>
      <c r="P42" s="177"/>
      <c r="Q42" s="177"/>
      <c r="R42" s="177"/>
      <c r="S42" s="177"/>
    </row>
    <row r="43" spans="1:19" s="39" customFormat="1" ht="24" customHeight="1">
      <c r="A43" s="37"/>
      <c r="B43" s="38"/>
      <c r="C43" s="285" t="s">
        <v>337</v>
      </c>
      <c r="D43" s="286"/>
      <c r="E43" s="287"/>
      <c r="F43" s="182"/>
      <c r="G43" s="182"/>
      <c r="H43" s="182"/>
      <c r="I43" s="189"/>
      <c r="J43" s="170"/>
      <c r="K43" s="205"/>
      <c r="L43" s="210"/>
      <c r="M43" s="206">
        <f>IF((E!G4*-1)&lt;&gt;0,(E!G4*-1),0)</f>
        <v>0</v>
      </c>
      <c r="N43" s="207"/>
      <c r="O43" s="177"/>
      <c r="P43" s="177"/>
      <c r="Q43" s="177"/>
      <c r="R43" s="177"/>
      <c r="S43" s="177"/>
    </row>
    <row r="44" spans="1:19" s="39" customFormat="1" ht="24" customHeight="1">
      <c r="A44" s="37"/>
      <c r="B44" s="38"/>
      <c r="C44" s="288" t="s">
        <v>367</v>
      </c>
      <c r="D44" s="286"/>
      <c r="E44" s="287"/>
      <c r="F44" s="182"/>
      <c r="G44" s="182"/>
      <c r="H44" s="182"/>
      <c r="I44" s="189"/>
      <c r="J44" s="211"/>
      <c r="K44" s="212"/>
      <c r="L44" s="176"/>
      <c r="M44" s="206">
        <f>IF((E!G5*-1)&lt;&gt;0,(E!G5*-1),0)</f>
        <v>0</v>
      </c>
      <c r="N44" s="207"/>
      <c r="O44" s="177"/>
      <c r="P44" s="177"/>
      <c r="Q44" s="177"/>
      <c r="R44" s="177"/>
      <c r="S44" s="177"/>
    </row>
    <row r="45" spans="1:19" s="39" customFormat="1" ht="24" customHeight="1">
      <c r="A45" s="37"/>
      <c r="B45" s="38"/>
      <c r="C45" s="285" t="s">
        <v>368</v>
      </c>
      <c r="D45" s="286"/>
      <c r="E45" s="287"/>
      <c r="F45" s="182"/>
      <c r="G45" s="213"/>
      <c r="H45" s="213"/>
      <c r="I45" s="189"/>
      <c r="J45" s="211"/>
      <c r="K45" s="214"/>
      <c r="L45" s="176"/>
      <c r="M45" s="206">
        <f>IF((E!G6*-1)&lt;&gt;0,(E!G6*-1),0)</f>
        <v>0</v>
      </c>
      <c r="N45" s="207"/>
      <c r="O45" s="177"/>
      <c r="P45" s="177"/>
      <c r="Q45" s="177"/>
      <c r="R45" s="177"/>
      <c r="S45" s="177"/>
    </row>
    <row r="46" spans="1:19" s="39" customFormat="1" ht="24" customHeight="1">
      <c r="A46" s="37"/>
      <c r="B46" s="38"/>
      <c r="C46" s="285" t="s">
        <v>345</v>
      </c>
      <c r="D46" s="318"/>
      <c r="E46" s="319"/>
      <c r="F46" s="182"/>
      <c r="G46" s="182"/>
      <c r="H46" s="182"/>
      <c r="I46" s="189"/>
      <c r="J46" s="215"/>
      <c r="K46" s="324"/>
      <c r="L46" s="324"/>
      <c r="M46" s="206">
        <f>IF(ROUND((E!G7*-1),)&lt;&gt;0,ROUND((E!G7*-1),),0)</f>
        <v>0</v>
      </c>
      <c r="N46" s="216"/>
      <c r="O46" s="177"/>
      <c r="P46" s="177"/>
      <c r="Q46" s="177"/>
      <c r="R46" s="177"/>
      <c r="S46" s="177"/>
    </row>
    <row r="47" spans="1:19" s="39" customFormat="1" ht="24" customHeight="1">
      <c r="A47" s="37"/>
      <c r="B47" s="38"/>
      <c r="C47" s="282" t="s">
        <v>415</v>
      </c>
      <c r="D47" s="283"/>
      <c r="E47" s="284"/>
      <c r="F47" s="250"/>
      <c r="G47" s="250"/>
      <c r="H47" s="250"/>
      <c r="I47" s="251"/>
      <c r="J47" s="252"/>
      <c r="K47" s="368"/>
      <c r="L47" s="368"/>
      <c r="M47" s="206">
        <f>IF(ROUND((E!G8*-1),)&lt;&gt;0,ROUND((E!G8*-1),),0)</f>
        <v>0</v>
      </c>
      <c r="N47" s="217"/>
      <c r="O47" s="177"/>
      <c r="P47" s="177"/>
      <c r="Q47" s="177"/>
      <c r="R47" s="177"/>
      <c r="S47" s="177"/>
    </row>
    <row r="48" spans="1:19" s="39" customFormat="1" ht="24" customHeight="1">
      <c r="A48" s="37"/>
      <c r="B48" s="38"/>
      <c r="C48" s="285" t="s">
        <v>371</v>
      </c>
      <c r="D48" s="318"/>
      <c r="E48" s="319"/>
      <c r="F48" s="182"/>
      <c r="G48" s="182"/>
      <c r="H48" s="182"/>
      <c r="I48" s="189"/>
      <c r="J48" s="211"/>
      <c r="K48" s="324"/>
      <c r="L48" s="324"/>
      <c r="M48" s="206">
        <f>IF(ROUND((E!G9*-1),)&lt;&gt;0,ROUND((E!G9*-1),),0)</f>
        <v>0</v>
      </c>
      <c r="N48" s="177"/>
      <c r="O48" s="177"/>
      <c r="P48" s="177"/>
      <c r="Q48" s="177"/>
      <c r="R48" s="177"/>
      <c r="S48" s="177"/>
    </row>
    <row r="49" spans="1:19" s="39" customFormat="1" ht="24" customHeight="1">
      <c r="A49" s="37"/>
      <c r="B49" s="38"/>
      <c r="C49" s="285" t="s">
        <v>372</v>
      </c>
      <c r="D49" s="318"/>
      <c r="E49" s="319"/>
      <c r="F49" s="182"/>
      <c r="G49" s="182"/>
      <c r="H49" s="182"/>
      <c r="I49" s="189"/>
      <c r="J49" s="211"/>
      <c r="K49" s="324"/>
      <c r="L49" s="324"/>
      <c r="M49" s="206">
        <f>IF(ROUND((E!G10*-1),)&lt;&gt;0,ROUND((E!G10*-1),),0)</f>
        <v>0</v>
      </c>
      <c r="N49" s="206"/>
      <c r="O49" s="177"/>
      <c r="P49" s="177"/>
      <c r="Q49" s="177"/>
      <c r="R49" s="177"/>
      <c r="S49" s="177"/>
    </row>
    <row r="50" spans="1:19" s="39" customFormat="1" ht="24" customHeight="1">
      <c r="A50" s="37"/>
      <c r="B50" s="38"/>
      <c r="C50" s="331" t="s">
        <v>373</v>
      </c>
      <c r="D50" s="293"/>
      <c r="E50" s="293"/>
      <c r="F50" s="293"/>
      <c r="G50" s="293"/>
      <c r="H50" s="293"/>
      <c r="I50" s="293"/>
      <c r="J50" s="293"/>
      <c r="K50" s="293"/>
      <c r="L50" s="294"/>
      <c r="M50" s="172">
        <f>IF(SUM(M39:M49)&lt;&gt;0,SUM(M39:M49),0)</f>
        <v>0</v>
      </c>
      <c r="N50" s="172"/>
      <c r="O50" s="177"/>
      <c r="P50" s="177"/>
      <c r="Q50" s="177"/>
      <c r="R50" s="177"/>
      <c r="S50" s="177"/>
    </row>
    <row r="51" spans="1:19" s="39" customFormat="1" ht="24" customHeight="1">
      <c r="A51" s="37"/>
      <c r="B51" s="38"/>
      <c r="C51" s="292" t="s">
        <v>374</v>
      </c>
      <c r="D51" s="335"/>
      <c r="E51" s="181"/>
      <c r="F51" s="332"/>
      <c r="G51" s="333"/>
      <c r="H51" s="334"/>
      <c r="I51" s="170"/>
      <c r="J51" s="215"/>
      <c r="K51" s="152"/>
      <c r="L51" s="218"/>
      <c r="M51" s="219"/>
      <c r="N51" s="172"/>
      <c r="O51" s="177"/>
      <c r="P51" s="177"/>
      <c r="Q51" s="177"/>
      <c r="R51" s="177"/>
      <c r="S51" s="177"/>
    </row>
    <row r="52" spans="1:19" s="39" customFormat="1" ht="24" customHeight="1">
      <c r="A52" s="40"/>
      <c r="B52" s="40"/>
      <c r="C52" s="292" t="s">
        <v>376</v>
      </c>
      <c r="D52" s="293"/>
      <c r="E52" s="293"/>
      <c r="F52" s="294"/>
      <c r="G52" s="329"/>
      <c r="H52" s="330"/>
      <c r="I52" s="189"/>
      <c r="J52" s="211"/>
      <c r="K52" s="220"/>
      <c r="L52" s="221"/>
      <c r="M52" s="219"/>
      <c r="N52" s="172"/>
      <c r="O52" s="177"/>
      <c r="P52" s="177"/>
      <c r="Q52" s="177"/>
      <c r="R52" s="177"/>
      <c r="S52" s="177"/>
    </row>
    <row r="53" spans="1:19" s="39" customFormat="1" ht="24" customHeight="1">
      <c r="A53" s="40"/>
      <c r="B53" s="41"/>
      <c r="C53" s="295" t="s">
        <v>375</v>
      </c>
      <c r="D53" s="296"/>
      <c r="E53" s="296"/>
      <c r="F53" s="296"/>
      <c r="G53" s="296"/>
      <c r="H53" s="296"/>
      <c r="I53" s="296"/>
      <c r="J53" s="296"/>
      <c r="K53" s="297"/>
      <c r="L53" s="297"/>
      <c r="M53" s="222">
        <f>IF(SUM(M50:M52)&lt;&gt;0,SUM(M50:M52),0)</f>
        <v>0</v>
      </c>
      <c r="N53" s="172"/>
      <c r="O53" s="158"/>
      <c r="P53" s="223"/>
      <c r="Q53" s="155"/>
      <c r="R53" s="224"/>
      <c r="S53" s="224"/>
    </row>
    <row r="54" spans="1:19" s="39" customFormat="1" ht="21" customHeight="1">
      <c r="A54" s="40"/>
      <c r="B54" s="41"/>
      <c r="C54" s="325" t="s">
        <v>378</v>
      </c>
      <c r="D54" s="326"/>
      <c r="E54" s="225" t="s">
        <v>14</v>
      </c>
      <c r="F54" s="226"/>
      <c r="G54" s="315" t="s">
        <v>377</v>
      </c>
      <c r="H54" s="316"/>
      <c r="I54" s="316"/>
      <c r="J54" s="316"/>
      <c r="K54" s="316"/>
      <c r="L54" s="316"/>
      <c r="M54" s="316"/>
      <c r="N54" s="316"/>
      <c r="O54" s="317"/>
      <c r="P54" s="307" t="s">
        <v>379</v>
      </c>
      <c r="Q54" s="307"/>
      <c r="R54" s="307"/>
      <c r="S54" s="308"/>
    </row>
    <row r="55" spans="1:19" s="39" customFormat="1" ht="16.5" customHeight="1">
      <c r="A55" s="40"/>
      <c r="B55" s="41"/>
      <c r="C55" s="327"/>
      <c r="D55" s="328"/>
      <c r="E55" s="225"/>
      <c r="F55" s="227"/>
      <c r="G55" s="336"/>
      <c r="H55" s="337"/>
      <c r="I55" s="338"/>
      <c r="J55" s="338"/>
      <c r="K55" s="338"/>
      <c r="L55" s="338"/>
      <c r="M55" s="338"/>
      <c r="N55" s="338"/>
      <c r="O55" s="339"/>
      <c r="P55" s="309"/>
      <c r="Q55" s="310"/>
      <c r="R55" s="310"/>
      <c r="S55" s="311"/>
    </row>
    <row r="56" spans="1:19" s="39" customFormat="1" ht="20.1" customHeight="1">
      <c r="A56" s="40"/>
      <c r="B56" s="41"/>
      <c r="C56" s="298" t="s">
        <v>93</v>
      </c>
      <c r="D56" s="299"/>
      <c r="E56" s="228" t="s">
        <v>14</v>
      </c>
      <c r="F56" s="229" t="s">
        <v>14</v>
      </c>
      <c r="G56" s="230" t="s">
        <v>15</v>
      </c>
      <c r="H56" s="231"/>
      <c r="I56" s="232"/>
      <c r="J56" s="233"/>
      <c r="K56" s="350" t="s">
        <v>293</v>
      </c>
      <c r="L56" s="351"/>
      <c r="M56" s="351"/>
      <c r="N56" s="351"/>
      <c r="O56" s="352"/>
      <c r="P56" s="309"/>
      <c r="Q56" s="310"/>
      <c r="R56" s="310"/>
      <c r="S56" s="311"/>
    </row>
    <row r="57" spans="1:19" s="39" customFormat="1" ht="16.5" customHeight="1">
      <c r="A57" s="40"/>
      <c r="B57" s="41"/>
      <c r="C57" s="300"/>
      <c r="D57" s="301"/>
      <c r="E57" s="228"/>
      <c r="F57" s="234"/>
      <c r="G57" s="235"/>
      <c r="H57" s="236"/>
      <c r="I57" s="236"/>
      <c r="J57" s="236"/>
      <c r="K57" s="236"/>
      <c r="L57" s="236"/>
      <c r="M57" s="236"/>
      <c r="N57" s="236"/>
      <c r="O57" s="237"/>
      <c r="P57" s="310"/>
      <c r="Q57" s="310"/>
      <c r="R57" s="310"/>
      <c r="S57" s="311"/>
    </row>
    <row r="58" spans="1:19" s="39" customFormat="1" ht="20.1" customHeight="1">
      <c r="A58" s="40"/>
      <c r="B58" s="41"/>
      <c r="C58" s="305" t="s">
        <v>104</v>
      </c>
      <c r="D58" s="305"/>
      <c r="E58" s="238" t="s">
        <v>14</v>
      </c>
      <c r="F58" s="229" t="s">
        <v>14</v>
      </c>
      <c r="G58" s="340" t="s">
        <v>15</v>
      </c>
      <c r="H58" s="341"/>
      <c r="I58" s="341"/>
      <c r="J58" s="341"/>
      <c r="K58" s="341"/>
      <c r="L58" s="341"/>
      <c r="M58" s="341"/>
      <c r="N58" s="341"/>
      <c r="O58" s="342"/>
      <c r="P58" s="309"/>
      <c r="Q58" s="310"/>
      <c r="R58" s="310"/>
      <c r="S58" s="311"/>
    </row>
    <row r="59" spans="1:19" s="39" customFormat="1" ht="15" customHeight="1">
      <c r="A59" s="42"/>
      <c r="B59" s="258"/>
      <c r="C59" s="306"/>
      <c r="D59" s="306"/>
      <c r="E59" s="239"/>
      <c r="F59" s="240"/>
      <c r="G59" s="302"/>
      <c r="H59" s="303"/>
      <c r="I59" s="303"/>
      <c r="J59" s="303"/>
      <c r="K59" s="303"/>
      <c r="L59" s="303"/>
      <c r="M59" s="303"/>
      <c r="N59" s="303"/>
      <c r="O59" s="304"/>
      <c r="P59" s="312"/>
      <c r="Q59" s="313"/>
      <c r="R59" s="313"/>
      <c r="S59" s="314"/>
    </row>
    <row r="60" spans="1:19" s="39" customFormat="1" ht="20.25" customHeight="1">
      <c r="A60" s="42"/>
      <c r="B60" s="258"/>
      <c r="C60" s="343"/>
      <c r="D60" s="343"/>
      <c r="E60" s="343"/>
      <c r="F60" s="343"/>
      <c r="G60" s="343"/>
      <c r="H60" s="343"/>
      <c r="I60" s="343"/>
      <c r="J60" s="343"/>
      <c r="K60" s="343"/>
      <c r="L60" s="343"/>
      <c r="M60" s="343"/>
      <c r="N60" s="343"/>
      <c r="O60" s="343"/>
      <c r="P60" s="241"/>
      <c r="Q60" s="241"/>
      <c r="R60" s="242">
        <v>43983</v>
      </c>
      <c r="S60" s="241"/>
    </row>
    <row r="61" spans="1:19" ht="21" customHeight="1" hidden="1">
      <c r="A61" s="89"/>
      <c r="B61" s="89"/>
      <c r="C61" s="9"/>
      <c r="D61" s="4"/>
      <c r="E61" s="4"/>
      <c r="F61" s="4"/>
      <c r="G61" s="4"/>
      <c r="H61" s="4"/>
      <c r="I61" s="4"/>
      <c r="J61" s="4"/>
      <c r="K61" s="4"/>
      <c r="L61" s="4"/>
      <c r="M61" s="4"/>
      <c r="N61" s="4"/>
      <c r="O61" s="9"/>
      <c r="P61" s="10"/>
      <c r="Q61" s="290"/>
      <c r="R61" s="291"/>
      <c r="S61" s="8"/>
    </row>
    <row r="62" spans="1:19" ht="8.25" customHeight="1" hidden="1">
      <c r="A62" s="89"/>
      <c r="B62" s="89"/>
      <c r="D62" s="79" t="s">
        <v>88</v>
      </c>
      <c r="F62" s="289" t="s">
        <v>90</v>
      </c>
      <c r="G62" s="289"/>
      <c r="H62" s="289"/>
      <c r="I62" s="289"/>
      <c r="J62" s="320"/>
      <c r="O62" s="289" t="s">
        <v>87</v>
      </c>
      <c r="P62" s="289"/>
      <c r="Q62" s="289"/>
      <c r="S62" s="79" t="s">
        <v>73</v>
      </c>
    </row>
    <row r="63" spans="6:10" ht="15" customHeight="1" hidden="1">
      <c r="F63" s="79" t="s">
        <v>89</v>
      </c>
      <c r="G63" s="79"/>
      <c r="H63" s="289"/>
      <c r="I63" s="320"/>
      <c r="J63" s="320"/>
    </row>
    <row r="64" spans="4:19" ht="15" customHeight="1" hidden="1">
      <c r="D64" s="81" t="s">
        <v>70</v>
      </c>
      <c r="F64" s="289" t="s">
        <v>91</v>
      </c>
      <c r="G64" s="289"/>
      <c r="H64" s="289"/>
      <c r="I64" s="289"/>
      <c r="J64" s="320"/>
      <c r="Q64" s="36" t="e">
        <f>'C'!#REF!</f>
        <v>#REF!</v>
      </c>
      <c r="S64" t="s">
        <v>74</v>
      </c>
    </row>
    <row r="65" spans="17:19" ht="15" customHeight="1" hidden="1">
      <c r="Q65" s="36">
        <f>'C'!F41</f>
        <v>4.03</v>
      </c>
      <c r="S65" t="s">
        <v>75</v>
      </c>
    </row>
    <row r="66" spans="6:19" ht="15" customHeight="1" hidden="1">
      <c r="F66" s="81" t="s">
        <v>50</v>
      </c>
      <c r="H66" s="81" t="s">
        <v>53</v>
      </c>
      <c r="L66" t="s">
        <v>113</v>
      </c>
      <c r="Q66" s="36">
        <f>'C'!F39</f>
        <v>2</v>
      </c>
      <c r="S66" t="s">
        <v>95</v>
      </c>
    </row>
    <row r="67" spans="6:19" ht="15" customHeight="1" hidden="1">
      <c r="F67" s="81" t="s">
        <v>51</v>
      </c>
      <c r="H67" s="81" t="s">
        <v>47</v>
      </c>
      <c r="Q67" s="36" t="e">
        <f>'C'!#REF!</f>
        <v>#REF!</v>
      </c>
      <c r="S67" t="s">
        <v>76</v>
      </c>
    </row>
    <row r="68" spans="6:19" ht="15" customHeight="1" hidden="1">
      <c r="F68" s="81" t="s">
        <v>47</v>
      </c>
      <c r="Q68" s="36">
        <f>'C'!F47</f>
        <v>0</v>
      </c>
      <c r="S68" t="s">
        <v>77</v>
      </c>
    </row>
    <row r="69" spans="17:19" ht="15" customHeight="1" hidden="1">
      <c r="Q69" s="36">
        <f>'C'!F48</f>
        <v>0</v>
      </c>
      <c r="S69" t="s">
        <v>78</v>
      </c>
    </row>
    <row r="70" spans="17:19" ht="15" customHeight="1" hidden="1">
      <c r="Q70" s="36">
        <f>'C'!F49</f>
        <v>0</v>
      </c>
      <c r="S70" t="s">
        <v>96</v>
      </c>
    </row>
    <row r="71" spans="17:19" ht="12.75" customHeight="1" hidden="1">
      <c r="Q71" s="36">
        <f>'C'!F50</f>
        <v>0</v>
      </c>
      <c r="S71" t="s">
        <v>97</v>
      </c>
    </row>
    <row r="72" spans="17:19" ht="12.75" customHeight="1" hidden="1">
      <c r="Q72" s="78">
        <f>'C'!F51</f>
        <v>0</v>
      </c>
      <c r="S72" t="s">
        <v>98</v>
      </c>
    </row>
    <row r="73" ht="12.75" hidden="1"/>
    <row r="74" ht="12.75" hidden="1"/>
    <row r="75" ht="12.75" hidden="1"/>
    <row r="76" ht="12.75" hidden="1"/>
    <row r="77" ht="12.75" hidden="1"/>
    <row r="78" ht="12.75" hidden="1"/>
    <row r="79" ht="12.75" hidden="1"/>
    <row r="80" ht="12.75" hidden="1"/>
    <row r="81" ht="12.75" hidden="1"/>
  </sheetData>
  <mergeCells count="105">
    <mergeCell ref="P1:S2"/>
    <mergeCell ref="P9:S11"/>
    <mergeCell ref="F10:L10"/>
    <mergeCell ref="F11:L11"/>
    <mergeCell ref="P3:S3"/>
    <mergeCell ref="H3:O3"/>
    <mergeCell ref="R4:S4"/>
    <mergeCell ref="P4:Q4"/>
    <mergeCell ref="G16:H16"/>
    <mergeCell ref="C3:F3"/>
    <mergeCell ref="F6:I6"/>
    <mergeCell ref="C6:D6"/>
    <mergeCell ref="C4:D4"/>
    <mergeCell ref="F4:L4"/>
    <mergeCell ref="C10:D10"/>
    <mergeCell ref="C8:D8"/>
    <mergeCell ref="C9:D9"/>
    <mergeCell ref="L8:S8"/>
    <mergeCell ref="R6:S6"/>
    <mergeCell ref="N4:O4"/>
    <mergeCell ref="N6:O6"/>
    <mergeCell ref="K7:L7"/>
    <mergeCell ref="F7:I7"/>
    <mergeCell ref="L5:M5"/>
    <mergeCell ref="O5:S5"/>
    <mergeCell ref="P6:Q6"/>
    <mergeCell ref="C5:D5"/>
    <mergeCell ref="F5:H5"/>
    <mergeCell ref="C11:D11"/>
    <mergeCell ref="C14:D16"/>
    <mergeCell ref="F9:K9"/>
    <mergeCell ref="R7:S7"/>
    <mergeCell ref="M7:O7"/>
    <mergeCell ref="F8:I8"/>
    <mergeCell ref="N13:S13"/>
    <mergeCell ref="P7:Q7"/>
    <mergeCell ref="C7:D7"/>
    <mergeCell ref="G14:H14"/>
    <mergeCell ref="G22:H22"/>
    <mergeCell ref="F27:H27"/>
    <mergeCell ref="F18:H18"/>
    <mergeCell ref="G15:H15"/>
    <mergeCell ref="G24:H24"/>
    <mergeCell ref="K56:O56"/>
    <mergeCell ref="F31:H31"/>
    <mergeCell ref="C17:D26"/>
    <mergeCell ref="F17:H17"/>
    <mergeCell ref="G23:H23"/>
    <mergeCell ref="F19:H19"/>
    <mergeCell ref="F28:H28"/>
    <mergeCell ref="F21:H21"/>
    <mergeCell ref="F20:H20"/>
    <mergeCell ref="G25:H25"/>
    <mergeCell ref="G26:H26"/>
    <mergeCell ref="C27:D28"/>
    <mergeCell ref="K48:L48"/>
    <mergeCell ref="K49:L49"/>
    <mergeCell ref="K47:L47"/>
    <mergeCell ref="C31:D35"/>
    <mergeCell ref="F34:H34"/>
    <mergeCell ref="F32:H32"/>
    <mergeCell ref="C48:E48"/>
    <mergeCell ref="H63:J63"/>
    <mergeCell ref="H64:J64"/>
    <mergeCell ref="F64:G64"/>
    <mergeCell ref="C54:D55"/>
    <mergeCell ref="G52:H52"/>
    <mergeCell ref="C50:L50"/>
    <mergeCell ref="F51:H51"/>
    <mergeCell ref="C51:D51"/>
    <mergeCell ref="G55:O55"/>
    <mergeCell ref="G58:O58"/>
    <mergeCell ref="C60:O60"/>
    <mergeCell ref="C40:E40"/>
    <mergeCell ref="F38:H38"/>
    <mergeCell ref="C47:E47"/>
    <mergeCell ref="C43:E43"/>
    <mergeCell ref="C45:E45"/>
    <mergeCell ref="C44:E44"/>
    <mergeCell ref="C42:D42"/>
    <mergeCell ref="O62:Q62"/>
    <mergeCell ref="F62:G62"/>
    <mergeCell ref="Q61:R61"/>
    <mergeCell ref="C52:F52"/>
    <mergeCell ref="C53:L53"/>
    <mergeCell ref="C56:D57"/>
    <mergeCell ref="G59:O59"/>
    <mergeCell ref="C58:D59"/>
    <mergeCell ref="P54:S59"/>
    <mergeCell ref="G54:O54"/>
    <mergeCell ref="C49:E49"/>
    <mergeCell ref="H62:J62"/>
    <mergeCell ref="C41:E41"/>
    <mergeCell ref="C46:E46"/>
    <mergeCell ref="K46:L46"/>
    <mergeCell ref="C29:D29"/>
    <mergeCell ref="C30:D30"/>
    <mergeCell ref="F30:H30"/>
    <mergeCell ref="C38:D38"/>
    <mergeCell ref="C36:D37"/>
    <mergeCell ref="F36:H36"/>
    <mergeCell ref="F37:H37"/>
    <mergeCell ref="F33:H33"/>
    <mergeCell ref="G35:H35"/>
    <mergeCell ref="F29:H29"/>
  </mergeCells>
  <conditionalFormatting sqref="M13:M39 K31:K33 N40 M41:M53 N46:N47 N49:N53">
    <cfRule type="cellIs" priority="7" dxfId="2" operator="equal" stopIfTrue="1">
      <formula>0</formula>
    </cfRule>
  </conditionalFormatting>
  <conditionalFormatting sqref="K27">
    <cfRule type="cellIs" priority="6" dxfId="2" operator="equal" stopIfTrue="1">
      <formula>0</formula>
    </cfRule>
  </conditionalFormatting>
  <conditionalFormatting sqref="K28">
    <cfRule type="cellIs" priority="5" dxfId="2" operator="equal" stopIfTrue="1">
      <formula>0</formula>
    </cfRule>
  </conditionalFormatting>
  <dataValidations count="9">
    <dataValidation type="list" allowBlank="1" showInputMessage="1" showErrorMessage="1" sqref="G15:H16 G22:G26 H22:H25 K46:L49">
      <formula1>Landnavn</formula1>
    </dataValidation>
    <dataValidation type="list" allowBlank="1" showInputMessage="1" showErrorMessage="1" sqref="G35:H35">
      <formula1>Fremkomstmidler</formula1>
    </dataValidation>
    <dataValidation type="whole" allowBlank="1" showInputMessage="1" showErrorMessage="1" error="Antall kan ikke være større enn 1." sqref="K14:K16 G41:G42">
      <formula1>0</formula1>
      <formula2>999</formula2>
    </dataValidation>
    <dataValidation type="list" allowBlank="1" showInputMessage="1" showErrorMessage="1" sqref="M9">
      <formula1>$D$64:$D$65</formula1>
    </dataValidation>
    <dataValidation type="list" allowBlank="1" showInputMessage="1" showErrorMessage="1" sqref="F9:K9">
      <formula1>$S$63:$S$72</formula1>
    </dataValidation>
    <dataValidation type="textLength" allowBlank="1" showInputMessage="1" showErrorMessage="1" error="Fødselsnummeret skal bestå av 11 siffer" sqref="N4:N5 O4">
      <formula1>11</formula1>
      <formula2>11</formula2>
    </dataValidation>
    <dataValidation type="whole" allowBlank="1" showInputMessage="1" showErrorMessage="1" error="Ansattnummeret skal være et tall på inntil 8 siffer." sqref="R4:S4">
      <formula1>1</formula1>
      <formula2>99999999</formula2>
    </dataValidation>
    <dataValidation type="list" allowBlank="1" showInputMessage="1" showErrorMessage="1" sqref="G14:H14">
      <formula1>Innland_kost</formula1>
    </dataValidation>
    <dataValidation type="list" allowBlank="1" showInputMessage="1" showErrorMessage="1" sqref="O57">
      <formula1>nettoføringsordning</formula1>
    </dataValidation>
  </dataValidations>
  <hyperlinks>
    <hyperlink ref="P1" r:id="rId1" tooltip="XDT00203 - dok00203.docx" display="Travel expense claim form - guidelines - external assessor"/>
  </hyperlinks>
  <printOptions horizontalCentered="1" verticalCentered="1"/>
  <pageMargins left="0.196850393700787" right="0.196850393700787" top="0.393700787401575" bottom="0.393700787401575" header="0" footer="0"/>
  <pageSetup orientation="portrait" paperSize="9" scale="60" r:id="rId9"/>
  <headerFooter alignWithMargins="0"/>
  <drawing r:id="rId7"/>
  <legacyDrawing r:id="rId8"/>
  <mc:AlternateContent xmlns:mc="http://schemas.openxmlformats.org/markup-compatibility/2006">
    <mc:Choice Requires="x14">
      <controls>
        <mc:AlternateContent xmlns:mc="http://schemas.openxmlformats.org/markup-compatibility/2006">
          <mc:Choice Requires="x14">
            <control shapeId="2052" r:id="rId3" name="Button 4">
              <controlPr defaultSize="0" print="0" autoLine="0" autoPict="0">
                <macro>[0]!cmdToBack</macro>
                <anchor moveWithCells="1">
                  <from>
                    <xdr:col>2</xdr:col>
                    <xdr:colOff>38100</xdr:colOff>
                    <xdr:row>0</xdr:row>
                    <xdr:rowOff>142875</xdr:rowOff>
                  </from>
                  <to>
                    <xdr:col>5</xdr:col>
                    <xdr:colOff>647700</xdr:colOff>
                    <xdr:row>1</xdr:row>
                    <xdr:rowOff>342900</xdr:rowOff>
                  </to>
                </anchor>
              </controlPr>
            </control>
          </mc:Choice>
        </mc:AlternateContent>
        <mc:AlternateContent xmlns:mc="http://schemas.openxmlformats.org/markup-compatibility/2006">
          <mc:Choice Requires="x14">
            <control shapeId="2053" r:id="rId4" name="Button 5">
              <controlPr defaultSize="0" print="0" autoLine="0" autoPict="0">
                <macro>[0]!cmdDeleteFieldA</macro>
                <anchor moveWithCells="1">
                  <from>
                    <xdr:col>10</xdr:col>
                    <xdr:colOff>76200</xdr:colOff>
                    <xdr:row>0</xdr:row>
                    <xdr:rowOff>142875</xdr:rowOff>
                  </from>
                  <to>
                    <xdr:col>12</xdr:col>
                    <xdr:colOff>352425</xdr:colOff>
                    <xdr:row>1</xdr:row>
                    <xdr:rowOff>352425</xdr:rowOff>
                  </to>
                </anchor>
              </controlPr>
            </control>
          </mc:Choice>
        </mc:AlternateContent>
        <mc:AlternateContent xmlns:mc="http://schemas.openxmlformats.org/markup-compatibility/2006">
          <mc:Choice Requires="x14">
            <control shapeId="2056" r:id="rId5" name="Button 8">
              <controlPr defaultSize="0" print="0" autoLine="0" autoPict="0">
                <macro>[0]!cmdPrintOrdinary</macro>
                <anchor moveWithCells="1">
                  <from>
                    <xdr:col>5</xdr:col>
                    <xdr:colOff>723900</xdr:colOff>
                    <xdr:row>0</xdr:row>
                    <xdr:rowOff>152400</xdr:rowOff>
                  </from>
                  <to>
                    <xdr:col>7</xdr:col>
                    <xdr:colOff>714375</xdr:colOff>
                    <xdr:row>1</xdr:row>
                    <xdr:rowOff>371475</xdr:rowOff>
                  </to>
                </anchor>
              </controlPr>
            </control>
          </mc:Choice>
        </mc:AlternateContent>
        <mc:AlternateContent xmlns:mc="http://schemas.openxmlformats.org/markup-compatibility/2006">
          <mc:Choice Requires="x14">
            <control shapeId="2125" r:id="rId6" name="Button 77">
              <controlPr defaultSize="0" print="0" autoLine="0" autoPict="0">
                <macro>[0]!cmdRates</macro>
                <anchor moveWithCells="1" sizeWithCells="1">
                  <from>
                    <xdr:col>12</xdr:col>
                    <xdr:colOff>504825</xdr:colOff>
                    <xdr:row>0</xdr:row>
                    <xdr:rowOff>152400</xdr:rowOff>
                  </from>
                  <to>
                    <xdr:col>14</xdr:col>
                    <xdr:colOff>257175</xdr:colOff>
                    <xdr:row>1</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U66"/>
  <sheetViews>
    <sheetView showGridLines="0" showRowColHeaders="0" showZeros="0" showOutlineSymbols="0" zoomScale="75" zoomScaleNormal="75" workbookViewId="0" topLeftCell="A1">
      <selection pane="topLeft" activeCell="N12" sqref="N12"/>
    </sheetView>
  </sheetViews>
  <sheetFormatPr defaultColWidth="11.4242857142857" defaultRowHeight="12.75"/>
  <cols>
    <col min="1" max="1" width="6.14285714285714" customWidth="1"/>
    <col min="2" max="2" width="12.7142857142857" customWidth="1"/>
    <col min="3" max="3" width="8.71428571428571" customWidth="1"/>
    <col min="4" max="4" width="9" customWidth="1"/>
    <col min="5" max="5" width="10.7142857142857" customWidth="1"/>
    <col min="6" max="6" width="19.2857142857143" customWidth="1"/>
    <col min="7" max="7" width="8.71428571428571" customWidth="1"/>
    <col min="8" max="8" width="11" customWidth="1"/>
    <col min="9" max="9" width="9.42857142857143" customWidth="1"/>
    <col min="10" max="10" width="10.1428571428571" bestFit="1" customWidth="1"/>
    <col min="11" max="11" width="9.71428571428571" customWidth="1"/>
    <col min="12" max="12" width="14" customWidth="1"/>
    <col min="13" max="13" width="8.57142857142857" customWidth="1"/>
    <col min="14" max="14" width="15.4285714285714" customWidth="1"/>
    <col min="15" max="15" width="3.42857142857143" customWidth="1"/>
  </cols>
  <sheetData>
    <row r="1" spans="1:15" s="39" customFormat="1" ht="10.5" customHeight="1">
      <c r="A1" s="43"/>
      <c r="B1" s="43"/>
      <c r="C1" s="43"/>
      <c r="D1" s="43"/>
      <c r="E1" s="43"/>
      <c r="F1" s="43"/>
      <c r="G1" s="43"/>
      <c r="H1" s="43"/>
      <c r="I1" s="43"/>
      <c r="J1" s="43"/>
      <c r="K1" s="43"/>
      <c r="L1" s="43"/>
      <c r="M1" s="43"/>
      <c r="N1" s="43"/>
      <c r="O1" s="245"/>
    </row>
    <row r="2" spans="1:15" s="39" customFormat="1" ht="18">
      <c r="A2" s="43"/>
      <c r="B2" s="95" t="s">
        <v>381</v>
      </c>
      <c r="C2" s="54"/>
      <c r="D2" s="54"/>
      <c r="E2" s="54"/>
      <c r="F2" s="54"/>
      <c r="G2" s="54"/>
      <c r="H2" s="51"/>
      <c r="I2" s="51"/>
      <c r="J2" s="55"/>
      <c r="K2" s="457" t="s">
        <v>380</v>
      </c>
      <c r="L2" s="458"/>
      <c r="M2" s="458"/>
      <c r="N2" s="459"/>
      <c r="O2" s="43"/>
    </row>
    <row r="3" spans="1:15" s="39" customFormat="1" ht="15">
      <c r="A3" s="43"/>
      <c r="B3" s="56"/>
      <c r="C3" s="57" t="s">
        <v>390</v>
      </c>
      <c r="D3" s="58"/>
      <c r="E3" s="59"/>
      <c r="F3" s="57" t="s">
        <v>391</v>
      </c>
      <c r="G3" s="60"/>
      <c r="H3" s="61"/>
      <c r="I3" s="62" t="s">
        <v>392</v>
      </c>
      <c r="J3" s="63"/>
      <c r="K3" s="460" t="s">
        <v>393</v>
      </c>
      <c r="L3" s="461"/>
      <c r="M3" s="462"/>
      <c r="N3" s="112"/>
      <c r="O3" s="43"/>
    </row>
    <row r="4" spans="1:15" s="39" customFormat="1" ht="69.75" customHeight="1">
      <c r="A4" s="43"/>
      <c r="B4" s="71" t="s">
        <v>324</v>
      </c>
      <c r="C4" s="71" t="s">
        <v>382</v>
      </c>
      <c r="D4" s="64" t="s">
        <v>383</v>
      </c>
      <c r="E4" s="65"/>
      <c r="F4" s="66" t="s">
        <v>384</v>
      </c>
      <c r="G4" s="70" t="s">
        <v>382</v>
      </c>
      <c r="H4" s="46" t="s">
        <v>383</v>
      </c>
      <c r="I4" s="47" t="s">
        <v>385</v>
      </c>
      <c r="J4" s="46" t="s">
        <v>94</v>
      </c>
      <c r="K4" s="67" t="s">
        <v>386</v>
      </c>
      <c r="L4" s="47" t="s">
        <v>387</v>
      </c>
      <c r="M4" s="68" t="s">
        <v>388</v>
      </c>
      <c r="N4" s="69" t="s">
        <v>389</v>
      </c>
      <c r="O4" s="43"/>
    </row>
    <row r="5" spans="1:15" s="39" customFormat="1" ht="24" customHeight="1">
      <c r="A5" s="43"/>
      <c r="B5" s="92"/>
      <c r="C5" s="92"/>
      <c r="D5" s="442"/>
      <c r="E5" s="443"/>
      <c r="F5" s="91"/>
      <c r="G5" s="92"/>
      <c r="H5" s="92"/>
      <c r="I5" s="92"/>
      <c r="J5" s="101"/>
      <c r="K5" s="90"/>
      <c r="L5" s="93"/>
      <c r="M5" s="90"/>
      <c r="N5" s="120">
        <f>IF(AND(L5&lt;&gt;0,M5&lt;&gt;0),L5*M5,L5)</f>
        <v>0</v>
      </c>
      <c r="O5" s="43"/>
    </row>
    <row r="6" spans="1:15" s="39" customFormat="1" ht="24" customHeight="1">
      <c r="A6" s="43"/>
      <c r="B6" s="92"/>
      <c r="C6" s="92"/>
      <c r="D6" s="442"/>
      <c r="E6" s="443"/>
      <c r="F6" s="91"/>
      <c r="G6" s="92"/>
      <c r="H6" s="92"/>
      <c r="I6" s="92"/>
      <c r="J6" s="101"/>
      <c r="K6" s="90"/>
      <c r="L6" s="93"/>
      <c r="M6" s="90"/>
      <c r="N6" s="120">
        <f t="shared" si="0" ref="N6:N15">IF(AND(L6&lt;&gt;0,M6&lt;&gt;0),L6*M6,L6)</f>
        <v>0</v>
      </c>
      <c r="O6" s="43"/>
    </row>
    <row r="7" spans="1:15" s="39" customFormat="1" ht="24" customHeight="1">
      <c r="A7" s="43"/>
      <c r="B7" s="92"/>
      <c r="C7" s="92"/>
      <c r="D7" s="442"/>
      <c r="E7" s="443"/>
      <c r="F7" s="91"/>
      <c r="G7" s="92"/>
      <c r="H7" s="92"/>
      <c r="I7" s="92"/>
      <c r="J7" s="101"/>
      <c r="K7" s="90"/>
      <c r="L7" s="93"/>
      <c r="M7" s="90"/>
      <c r="N7" s="120">
        <f t="shared" si="0"/>
        <v>0</v>
      </c>
      <c r="O7" s="43"/>
    </row>
    <row r="8" spans="1:15" s="39" customFormat="1" ht="24" customHeight="1">
      <c r="A8" s="43"/>
      <c r="B8" s="92"/>
      <c r="C8" s="92"/>
      <c r="D8" s="442"/>
      <c r="E8" s="443"/>
      <c r="F8" s="91"/>
      <c r="G8" s="92"/>
      <c r="H8" s="92"/>
      <c r="I8" s="92"/>
      <c r="J8" s="101"/>
      <c r="K8" s="90"/>
      <c r="L8" s="93"/>
      <c r="M8" s="90"/>
      <c r="N8" s="120">
        <f t="shared" si="0"/>
        <v>0</v>
      </c>
      <c r="O8" s="43"/>
    </row>
    <row r="9" spans="1:15" s="39" customFormat="1" ht="24" customHeight="1">
      <c r="A9" s="43"/>
      <c r="B9" s="92"/>
      <c r="C9" s="92"/>
      <c r="D9" s="442"/>
      <c r="E9" s="443"/>
      <c r="F9" s="91"/>
      <c r="G9" s="92"/>
      <c r="H9" s="92"/>
      <c r="I9" s="92"/>
      <c r="J9" s="101"/>
      <c r="K9" s="90"/>
      <c r="L9" s="93"/>
      <c r="M9" s="90"/>
      <c r="N9" s="120">
        <f t="shared" si="0"/>
        <v>0</v>
      </c>
      <c r="O9" s="43"/>
    </row>
    <row r="10" spans="1:15" s="39" customFormat="1" ht="24" customHeight="1">
      <c r="A10" s="43"/>
      <c r="B10" s="92"/>
      <c r="C10" s="92"/>
      <c r="D10" s="442"/>
      <c r="E10" s="443"/>
      <c r="F10" s="91"/>
      <c r="G10" s="92"/>
      <c r="H10" s="92"/>
      <c r="I10" s="92"/>
      <c r="J10" s="101"/>
      <c r="K10" s="90"/>
      <c r="L10" s="93"/>
      <c r="M10" s="90"/>
      <c r="N10" s="120">
        <f t="shared" si="0"/>
        <v>0</v>
      </c>
      <c r="O10" s="43"/>
    </row>
    <row r="11" spans="1:15" s="39" customFormat="1" ht="24" customHeight="1">
      <c r="A11" s="43"/>
      <c r="B11" s="92"/>
      <c r="C11" s="92"/>
      <c r="D11" s="442"/>
      <c r="E11" s="443"/>
      <c r="F11" s="91"/>
      <c r="G11" s="92"/>
      <c r="H11" s="92"/>
      <c r="I11" s="92"/>
      <c r="J11" s="101"/>
      <c r="K11" s="90"/>
      <c r="L11" s="93"/>
      <c r="M11" s="90"/>
      <c r="N11" s="120"/>
      <c r="O11" s="43"/>
    </row>
    <row r="12" spans="1:15" s="39" customFormat="1" ht="24" customHeight="1">
      <c r="A12" s="43"/>
      <c r="B12" s="92"/>
      <c r="C12" s="92"/>
      <c r="D12" s="442"/>
      <c r="E12" s="443"/>
      <c r="F12" s="91"/>
      <c r="G12" s="92"/>
      <c r="H12" s="92"/>
      <c r="I12" s="92"/>
      <c r="J12" s="101"/>
      <c r="K12" s="90"/>
      <c r="L12" s="93"/>
      <c r="M12" s="90"/>
      <c r="N12" s="120">
        <f t="shared" si="0"/>
        <v>0</v>
      </c>
      <c r="O12" s="43"/>
    </row>
    <row r="13" spans="1:15" s="39" customFormat="1" ht="24" customHeight="1">
      <c r="A13" s="43"/>
      <c r="B13" s="92"/>
      <c r="C13" s="92"/>
      <c r="D13" s="442"/>
      <c r="E13" s="443"/>
      <c r="F13" s="91"/>
      <c r="G13" s="92"/>
      <c r="H13" s="92"/>
      <c r="I13" s="92"/>
      <c r="J13" s="101"/>
      <c r="K13" s="90"/>
      <c r="L13" s="93"/>
      <c r="M13" s="90"/>
      <c r="N13" s="120">
        <f t="shared" si="0"/>
        <v>0</v>
      </c>
      <c r="O13" s="43"/>
    </row>
    <row r="14" spans="1:15" s="39" customFormat="1" ht="24" customHeight="1">
      <c r="A14" s="43"/>
      <c r="B14" s="92"/>
      <c r="C14" s="92"/>
      <c r="D14" s="442"/>
      <c r="E14" s="443"/>
      <c r="F14" s="91"/>
      <c r="G14" s="92"/>
      <c r="H14" s="92"/>
      <c r="I14" s="92"/>
      <c r="J14" s="101"/>
      <c r="K14" s="90"/>
      <c r="L14" s="93"/>
      <c r="M14" s="90"/>
      <c r="N14" s="120">
        <f t="shared" si="0"/>
        <v>0</v>
      </c>
      <c r="O14" s="43"/>
    </row>
    <row r="15" spans="1:15" s="39" customFormat="1" ht="24" customHeight="1">
      <c r="A15" s="43"/>
      <c r="B15" s="92"/>
      <c r="C15" s="92"/>
      <c r="D15" s="442"/>
      <c r="E15" s="443"/>
      <c r="F15" s="91"/>
      <c r="G15" s="92"/>
      <c r="H15" s="92"/>
      <c r="I15" s="92"/>
      <c r="J15" s="101"/>
      <c r="K15" s="90"/>
      <c r="L15" s="93"/>
      <c r="M15" s="90"/>
      <c r="N15" s="120">
        <f t="shared" si="0"/>
        <v>0</v>
      </c>
      <c r="O15" s="43"/>
    </row>
    <row r="16" spans="1:21" s="39" customFormat="1" ht="24" customHeight="1">
      <c r="A16" s="43"/>
      <c r="B16" s="450" t="s">
        <v>427</v>
      </c>
      <c r="C16" s="88" t="s">
        <v>398</v>
      </c>
      <c r="D16" s="455"/>
      <c r="E16" s="456"/>
      <c r="F16" s="80"/>
      <c r="G16" s="470" t="s">
        <v>304</v>
      </c>
      <c r="H16" s="470"/>
      <c r="I16" s="471"/>
      <c r="J16" s="102">
        <f>I63</f>
        <v>0</v>
      </c>
      <c r="K16" s="44"/>
      <c r="L16" s="44"/>
      <c r="M16" s="49" t="s">
        <v>394</v>
      </c>
      <c r="N16" s="114">
        <f>IF(SUM(N5:N15)&lt;&gt;0,SUM(N5:N15),0)</f>
        <v>0</v>
      </c>
      <c r="O16" s="43"/>
      <c r="U16" s="113"/>
    </row>
    <row r="17" spans="1:21" s="39" customFormat="1" ht="24" customHeight="1">
      <c r="A17" s="43"/>
      <c r="B17" s="451"/>
      <c r="C17" s="246" t="s">
        <v>397</v>
      </c>
      <c r="D17" s="466"/>
      <c r="E17" s="467"/>
      <c r="F17" s="468"/>
      <c r="G17" s="463" t="s">
        <v>395</v>
      </c>
      <c r="H17" s="463"/>
      <c r="I17" s="469"/>
      <c r="J17" s="102">
        <f>I65</f>
        <v>0</v>
      </c>
      <c r="K17" s="44"/>
      <c r="L17" s="44"/>
      <c r="M17" s="44"/>
      <c r="N17" s="44"/>
      <c r="O17" s="43"/>
      <c r="U17" s="119"/>
    </row>
    <row r="18" spans="1:15" s="39" customFormat="1" ht="24" customHeight="1">
      <c r="A18" s="43"/>
      <c r="B18" s="44"/>
      <c r="C18" s="44" t="s">
        <v>2</v>
      </c>
      <c r="D18" s="44"/>
      <c r="E18" s="44"/>
      <c r="F18" s="44"/>
      <c r="G18" s="463" t="s">
        <v>396</v>
      </c>
      <c r="H18" s="464"/>
      <c r="I18" s="465"/>
      <c r="J18" s="102">
        <f>I66</f>
        <v>0</v>
      </c>
      <c r="K18" s="44"/>
      <c r="L18" s="44"/>
      <c r="M18" s="44"/>
      <c r="N18" s="44"/>
      <c r="O18" s="43"/>
    </row>
    <row r="19" spans="1:15" s="39" customFormat="1" ht="24" customHeight="1">
      <c r="A19" s="43"/>
      <c r="B19" s="44"/>
      <c r="C19" s="44"/>
      <c r="D19" s="44"/>
      <c r="E19" s="44"/>
      <c r="F19" s="44"/>
      <c r="G19" s="44"/>
      <c r="H19" s="44"/>
      <c r="I19" s="44"/>
      <c r="J19" s="44"/>
      <c r="K19" s="44"/>
      <c r="L19" s="44"/>
      <c r="M19" s="44"/>
      <c r="N19" s="44"/>
      <c r="O19" s="43"/>
    </row>
    <row r="20" spans="1:15" s="39" customFormat="1" ht="15">
      <c r="A20" s="43"/>
      <c r="B20" s="44"/>
      <c r="C20" s="44"/>
      <c r="D20" s="44"/>
      <c r="E20" s="44"/>
      <c r="F20" s="44"/>
      <c r="G20" s="44"/>
      <c r="H20" s="44"/>
      <c r="I20" s="44"/>
      <c r="J20" s="44"/>
      <c r="K20" s="44"/>
      <c r="L20" s="44"/>
      <c r="M20" s="44"/>
      <c r="N20" s="44"/>
      <c r="O20" s="43"/>
    </row>
    <row r="21" spans="1:15" s="39" customFormat="1" ht="18">
      <c r="A21" s="43"/>
      <c r="B21" s="452" t="s">
        <v>402</v>
      </c>
      <c r="C21" s="453"/>
      <c r="D21" s="453"/>
      <c r="E21" s="453"/>
      <c r="F21" s="453"/>
      <c r="G21" s="453"/>
      <c r="H21" s="453"/>
      <c r="I21" s="453"/>
      <c r="J21" s="454"/>
      <c r="K21" s="447" t="s">
        <v>403</v>
      </c>
      <c r="L21" s="448"/>
      <c r="M21" s="449"/>
      <c r="N21" s="440" t="s">
        <v>406</v>
      </c>
      <c r="O21" s="43"/>
    </row>
    <row r="22" spans="1:15" s="39" customFormat="1" ht="30" customHeight="1">
      <c r="A22" s="43"/>
      <c r="B22" s="97" t="s">
        <v>384</v>
      </c>
      <c r="C22" s="127" t="s">
        <v>400</v>
      </c>
      <c r="D22" s="128"/>
      <c r="E22" s="128"/>
      <c r="F22" s="128"/>
      <c r="G22" s="128"/>
      <c r="H22" s="128"/>
      <c r="I22" s="132"/>
      <c r="J22" s="98" t="s">
        <v>399</v>
      </c>
      <c r="K22" s="46" t="s">
        <v>386</v>
      </c>
      <c r="L22" s="47" t="s">
        <v>387</v>
      </c>
      <c r="M22" s="46" t="s">
        <v>401</v>
      </c>
      <c r="N22" s="441"/>
      <c r="O22" s="43"/>
    </row>
    <row r="23" spans="1:15" s="39" customFormat="1" ht="24" customHeight="1">
      <c r="A23" s="43"/>
      <c r="B23" s="90"/>
      <c r="C23" s="133"/>
      <c r="D23" s="125"/>
      <c r="E23" s="125"/>
      <c r="F23" s="125"/>
      <c r="G23" s="125"/>
      <c r="H23" s="125"/>
      <c r="I23" s="126"/>
      <c r="J23" s="100"/>
      <c r="K23" s="90"/>
      <c r="L23" s="96"/>
      <c r="M23" s="90"/>
      <c r="N23" s="120">
        <f>IF(AND(L23&lt;&gt;0,M23&lt;&gt;0),L23*M23,L23)</f>
        <v>0</v>
      </c>
      <c r="O23" s="43"/>
    </row>
    <row r="24" spans="1:15" s="39" customFormat="1" ht="24" customHeight="1">
      <c r="A24" s="43"/>
      <c r="B24" s="90"/>
      <c r="C24" s="124"/>
      <c r="D24" s="125"/>
      <c r="E24" s="125"/>
      <c r="F24" s="125"/>
      <c r="G24" s="125"/>
      <c r="H24" s="125"/>
      <c r="I24" s="126"/>
      <c r="J24" s="100"/>
      <c r="K24" s="90"/>
      <c r="L24" s="96"/>
      <c r="M24" s="90"/>
      <c r="N24" s="120">
        <f t="shared" si="1" ref="N24:N33">IF(AND(L24&lt;&gt;0,M24&lt;&gt;0),L24*M24,L24)</f>
        <v>0</v>
      </c>
      <c r="O24" s="43"/>
    </row>
    <row r="25" spans="1:15" s="39" customFormat="1" ht="24" customHeight="1">
      <c r="A25" s="43"/>
      <c r="B25" s="90"/>
      <c r="C25" s="124"/>
      <c r="D25" s="125"/>
      <c r="E25" s="125"/>
      <c r="F25" s="125"/>
      <c r="G25" s="125"/>
      <c r="H25" s="125"/>
      <c r="I25" s="126"/>
      <c r="J25" s="100"/>
      <c r="K25" s="90"/>
      <c r="L25" s="96"/>
      <c r="M25" s="90"/>
      <c r="N25" s="120">
        <f t="shared" si="1"/>
        <v>0</v>
      </c>
      <c r="O25" s="43"/>
    </row>
    <row r="26" spans="1:15" s="39" customFormat="1" ht="24" customHeight="1">
      <c r="A26" s="43"/>
      <c r="B26" s="90"/>
      <c r="C26" s="124"/>
      <c r="D26" s="125"/>
      <c r="E26" s="125"/>
      <c r="F26" s="125"/>
      <c r="G26" s="125"/>
      <c r="H26" s="125"/>
      <c r="I26" s="126"/>
      <c r="J26" s="100"/>
      <c r="K26" s="90"/>
      <c r="L26" s="96"/>
      <c r="M26" s="90"/>
      <c r="N26" s="120">
        <f t="shared" si="1"/>
        <v>0</v>
      </c>
      <c r="O26" s="43"/>
    </row>
    <row r="27" spans="1:15" s="39" customFormat="1" ht="24" customHeight="1">
      <c r="A27" s="43"/>
      <c r="B27" s="90"/>
      <c r="C27" s="124"/>
      <c r="D27" s="125"/>
      <c r="E27" s="125"/>
      <c r="F27" s="125"/>
      <c r="G27" s="125"/>
      <c r="H27" s="125"/>
      <c r="I27" s="126"/>
      <c r="J27" s="100"/>
      <c r="K27" s="90"/>
      <c r="L27" s="96"/>
      <c r="M27" s="90"/>
      <c r="N27" s="120">
        <f t="shared" si="1"/>
        <v>0</v>
      </c>
      <c r="O27" s="43"/>
    </row>
    <row r="28" spans="1:15" s="39" customFormat="1" ht="24" customHeight="1">
      <c r="A28" s="43"/>
      <c r="B28" s="90"/>
      <c r="C28" s="124"/>
      <c r="D28" s="125"/>
      <c r="E28" s="125"/>
      <c r="F28" s="125"/>
      <c r="G28" s="125"/>
      <c r="H28" s="125"/>
      <c r="I28" s="126"/>
      <c r="J28" s="100"/>
      <c r="K28" s="90"/>
      <c r="L28" s="96"/>
      <c r="M28" s="90"/>
      <c r="N28" s="120">
        <f t="shared" si="1"/>
        <v>0</v>
      </c>
      <c r="O28" s="43"/>
    </row>
    <row r="29" spans="1:15" s="39" customFormat="1" ht="24" customHeight="1">
      <c r="A29" s="43"/>
      <c r="B29" s="90"/>
      <c r="C29" s="124"/>
      <c r="D29" s="125"/>
      <c r="E29" s="125"/>
      <c r="F29" s="125"/>
      <c r="G29" s="125"/>
      <c r="H29" s="125"/>
      <c r="I29" s="126"/>
      <c r="J29" s="100"/>
      <c r="K29" s="90"/>
      <c r="L29" s="96"/>
      <c r="M29" s="90"/>
      <c r="N29" s="120">
        <f t="shared" si="1"/>
        <v>0</v>
      </c>
      <c r="O29" s="43"/>
    </row>
    <row r="30" spans="1:15" s="39" customFormat="1" ht="24" customHeight="1">
      <c r="A30" s="43"/>
      <c r="B30" s="90"/>
      <c r="C30" s="124"/>
      <c r="D30" s="125"/>
      <c r="E30" s="125"/>
      <c r="F30" s="125"/>
      <c r="G30" s="125"/>
      <c r="H30" s="125"/>
      <c r="I30" s="126"/>
      <c r="J30" s="100"/>
      <c r="K30" s="90"/>
      <c r="L30" s="96"/>
      <c r="M30" s="90"/>
      <c r="N30" s="120">
        <f t="shared" si="1"/>
        <v>0</v>
      </c>
      <c r="O30" s="43"/>
    </row>
    <row r="31" spans="1:15" s="39" customFormat="1" ht="24" customHeight="1">
      <c r="A31" s="43"/>
      <c r="B31" s="90"/>
      <c r="C31" s="124"/>
      <c r="D31" s="125"/>
      <c r="E31" s="125"/>
      <c r="F31" s="125"/>
      <c r="G31" s="125"/>
      <c r="H31" s="125"/>
      <c r="I31" s="126"/>
      <c r="J31" s="100"/>
      <c r="K31" s="90"/>
      <c r="L31" s="96"/>
      <c r="M31" s="90"/>
      <c r="N31" s="120">
        <f t="shared" si="1"/>
        <v>0</v>
      </c>
      <c r="O31" s="43"/>
    </row>
    <row r="32" spans="1:15" s="39" customFormat="1" ht="24" customHeight="1">
      <c r="A32" s="43"/>
      <c r="B32" s="90"/>
      <c r="C32" s="124"/>
      <c r="D32" s="125"/>
      <c r="E32" s="125"/>
      <c r="F32" s="125"/>
      <c r="G32" s="125"/>
      <c r="H32" s="125"/>
      <c r="I32" s="126"/>
      <c r="J32" s="100"/>
      <c r="K32" s="90"/>
      <c r="L32" s="96"/>
      <c r="M32" s="90"/>
      <c r="N32" s="120">
        <f t="shared" si="1"/>
        <v>0</v>
      </c>
      <c r="O32" s="43"/>
    </row>
    <row r="33" spans="1:15" s="39" customFormat="1" ht="24" customHeight="1">
      <c r="A33" s="43"/>
      <c r="B33" s="90"/>
      <c r="C33" s="124"/>
      <c r="D33" s="125"/>
      <c r="E33" s="125"/>
      <c r="F33" s="125"/>
      <c r="G33" s="125"/>
      <c r="H33" s="125"/>
      <c r="I33" s="126"/>
      <c r="J33" s="100"/>
      <c r="K33" s="90"/>
      <c r="L33" s="96"/>
      <c r="M33" s="90"/>
      <c r="N33" s="120">
        <f t="shared" si="1"/>
        <v>0</v>
      </c>
      <c r="O33" s="43"/>
    </row>
    <row r="34" spans="1:15" s="39" customFormat="1" ht="24" customHeight="1">
      <c r="A34" s="43"/>
      <c r="B34" s="43" t="s">
        <v>2</v>
      </c>
      <c r="C34" s="43" t="s">
        <v>2</v>
      </c>
      <c r="D34" s="43"/>
      <c r="E34" s="48"/>
      <c r="F34" s="48"/>
      <c r="G34" s="48"/>
      <c r="H34" s="48"/>
      <c r="I34" s="48"/>
      <c r="J34" s="48"/>
      <c r="K34" s="48"/>
      <c r="L34" s="48"/>
      <c r="M34" s="49" t="s">
        <v>394</v>
      </c>
      <c r="N34" s="115">
        <f>IF(SUM(N23:N33)&lt;&gt;0,SUM(N23:N33),0)</f>
        <v>0</v>
      </c>
      <c r="O34" s="43"/>
    </row>
    <row r="35" spans="1:15" s="39" customFormat="1" ht="9.75" customHeight="1">
      <c r="A35" s="43"/>
      <c r="B35" s="43"/>
      <c r="C35" s="43"/>
      <c r="D35" s="43"/>
      <c r="E35" s="48"/>
      <c r="F35" s="48"/>
      <c r="G35" s="48"/>
      <c r="H35" s="48"/>
      <c r="I35" s="48"/>
      <c r="J35" s="48"/>
      <c r="K35" s="48"/>
      <c r="L35" s="48"/>
      <c r="M35" s="49"/>
      <c r="N35" s="103"/>
      <c r="O35" s="43"/>
    </row>
    <row r="36" spans="1:15" s="39" customFormat="1" ht="24" customHeight="1">
      <c r="A36" s="43"/>
      <c r="B36" s="43"/>
      <c r="C36" s="43"/>
      <c r="D36" s="43"/>
      <c r="E36" s="50" t="s">
        <v>404</v>
      </c>
      <c r="F36" s="43"/>
      <c r="G36" s="43"/>
      <c r="H36" s="43"/>
      <c r="I36" s="43"/>
      <c r="J36" s="43"/>
      <c r="K36" s="43"/>
      <c r="L36" s="43"/>
      <c r="M36" s="43" t="s">
        <v>16</v>
      </c>
      <c r="N36" s="94">
        <f>IF(OR(N16&lt;&gt;0,N34&lt;&gt;0),N16+N34,0)</f>
        <v>0</v>
      </c>
      <c r="O36" s="43"/>
    </row>
    <row r="37" spans="1:15" s="39" customFormat="1" ht="10.5" customHeight="1">
      <c r="A37" s="43"/>
      <c r="B37" s="43"/>
      <c r="C37" s="43"/>
      <c r="D37" s="43"/>
      <c r="E37" s="50"/>
      <c r="F37" s="43"/>
      <c r="G37" s="43"/>
      <c r="H37" s="43"/>
      <c r="I37" s="43"/>
      <c r="J37" s="43"/>
      <c r="K37" s="43"/>
      <c r="L37" s="43"/>
      <c r="M37" s="43"/>
      <c r="N37" s="43"/>
      <c r="O37" s="43"/>
    </row>
    <row r="38" spans="1:15" s="39" customFormat="1" ht="24" customHeight="1">
      <c r="A38" s="43"/>
      <c r="B38" s="52"/>
      <c r="C38" s="52"/>
      <c r="D38" s="52"/>
      <c r="E38" s="52"/>
      <c r="F38" s="52"/>
      <c r="G38" s="52"/>
      <c r="H38" s="52"/>
      <c r="I38" s="52"/>
      <c r="J38" s="52"/>
      <c r="K38" s="52"/>
      <c r="L38" s="52"/>
      <c r="M38" s="52"/>
      <c r="N38" s="52"/>
      <c r="O38" s="52"/>
    </row>
    <row r="39" spans="1:15" s="39" customFormat="1" ht="30" customHeight="1">
      <c r="A39" s="43"/>
      <c r="B39" s="52"/>
      <c r="C39" s="52"/>
      <c r="D39" s="52"/>
      <c r="E39" s="52"/>
      <c r="F39" s="52"/>
      <c r="G39" s="52"/>
      <c r="H39" s="52"/>
      <c r="I39" s="52"/>
      <c r="J39" s="52"/>
      <c r="K39" s="52"/>
      <c r="L39" s="52"/>
      <c r="M39" s="52"/>
      <c r="N39" s="52"/>
      <c r="O39" s="52"/>
    </row>
    <row r="40" spans="1:15" s="39" customFormat="1" ht="24" customHeight="1">
      <c r="A40" s="43"/>
      <c r="B40" s="52"/>
      <c r="C40" s="52"/>
      <c r="D40" s="52"/>
      <c r="E40" s="52"/>
      <c r="F40" s="52"/>
      <c r="G40" s="52"/>
      <c r="H40" s="52"/>
      <c r="I40" s="52"/>
      <c r="J40" s="52"/>
      <c r="K40" s="52"/>
      <c r="L40" s="52"/>
      <c r="M40" s="52"/>
      <c r="N40" s="52"/>
      <c r="O40" s="52"/>
    </row>
    <row r="41" spans="1:15" s="39" customFormat="1" ht="15" customHeight="1">
      <c r="A41" s="43"/>
      <c r="B41" s="43"/>
      <c r="C41" s="43"/>
      <c r="D41" s="43"/>
      <c r="E41" s="50"/>
      <c r="F41" s="43"/>
      <c r="G41" s="43"/>
      <c r="H41" s="43"/>
      <c r="I41" s="43"/>
      <c r="J41" s="43"/>
      <c r="K41" s="43"/>
      <c r="L41" s="43"/>
      <c r="M41" s="43"/>
      <c r="N41" s="103"/>
      <c r="O41" s="43"/>
    </row>
    <row r="42" spans="1:15" s="39" customFormat="1" ht="24" customHeight="1">
      <c r="A42" s="43"/>
      <c r="B42" s="452" t="s">
        <v>405</v>
      </c>
      <c r="C42" s="453"/>
      <c r="D42" s="453"/>
      <c r="E42" s="453"/>
      <c r="F42" s="453"/>
      <c r="G42" s="453"/>
      <c r="H42" s="453"/>
      <c r="I42" s="453"/>
      <c r="J42" s="454"/>
      <c r="K42" s="447" t="s">
        <v>403</v>
      </c>
      <c r="L42" s="448"/>
      <c r="M42" s="449"/>
      <c r="N42" s="440" t="s">
        <v>406</v>
      </c>
      <c r="O42" s="43"/>
    </row>
    <row r="43" spans="1:18" s="39" customFormat="1" ht="29.25" customHeight="1">
      <c r="A43" s="43"/>
      <c r="B43" s="97" t="s">
        <v>384</v>
      </c>
      <c r="C43" s="127" t="s">
        <v>400</v>
      </c>
      <c r="D43" s="128"/>
      <c r="E43" s="128"/>
      <c r="F43" s="128"/>
      <c r="G43" s="128"/>
      <c r="H43" s="128"/>
      <c r="I43" s="128"/>
      <c r="J43" s="128"/>
      <c r="K43" s="46" t="s">
        <v>386</v>
      </c>
      <c r="L43" s="47" t="s">
        <v>387</v>
      </c>
      <c r="M43" s="45" t="s">
        <v>401</v>
      </c>
      <c r="N43" s="441"/>
      <c r="O43" s="43"/>
      <c r="R43" s="116"/>
    </row>
    <row r="44" spans="1:15" s="39" customFormat="1" ht="23.25" customHeight="1">
      <c r="A44" s="43"/>
      <c r="B44" s="90"/>
      <c r="C44" s="129"/>
      <c r="D44" s="130"/>
      <c r="E44" s="130"/>
      <c r="F44" s="130"/>
      <c r="G44" s="130"/>
      <c r="H44" s="130"/>
      <c r="I44" s="130"/>
      <c r="J44" s="131"/>
      <c r="K44" s="90"/>
      <c r="L44" s="96"/>
      <c r="M44" s="90"/>
      <c r="N44" s="120">
        <f>IF(AND(L44&lt;&gt;0,M44&lt;&gt;0),L44*M44,L44)</f>
        <v>0</v>
      </c>
      <c r="O44" s="43"/>
    </row>
    <row r="45" spans="1:15" s="39" customFormat="1" ht="24" customHeight="1">
      <c r="A45" s="43"/>
      <c r="B45" s="90"/>
      <c r="C45" s="129"/>
      <c r="D45" s="130"/>
      <c r="E45" s="130"/>
      <c r="F45" s="130"/>
      <c r="G45" s="130"/>
      <c r="H45" s="130"/>
      <c r="I45" s="130"/>
      <c r="J45" s="131"/>
      <c r="K45" s="90"/>
      <c r="L45" s="96"/>
      <c r="M45" s="90"/>
      <c r="N45" s="120">
        <f>IF(AND(L45&lt;&gt;0,M45&lt;&gt;0),L45*M45,L45)</f>
        <v>0</v>
      </c>
      <c r="O45" s="43"/>
    </row>
    <row r="46" spans="1:15" s="39" customFormat="1" ht="24" customHeight="1">
      <c r="A46" s="43"/>
      <c r="B46" s="90"/>
      <c r="C46" s="129"/>
      <c r="D46" s="130"/>
      <c r="E46" s="130"/>
      <c r="F46" s="130"/>
      <c r="G46" s="130"/>
      <c r="H46" s="130"/>
      <c r="I46" s="130"/>
      <c r="J46" s="131"/>
      <c r="K46" s="90"/>
      <c r="L46" s="96"/>
      <c r="M46" s="90"/>
      <c r="N46" s="120">
        <f>IF(AND(L46&lt;&gt;0,M46&lt;&gt;0),L46*M46,L46)</f>
        <v>0</v>
      </c>
      <c r="O46" s="43"/>
    </row>
    <row r="47" spans="1:15" s="39" customFormat="1" ht="15">
      <c r="A47" s="43"/>
      <c r="B47" s="43"/>
      <c r="C47" s="43"/>
      <c r="D47" s="43"/>
      <c r="E47" s="43"/>
      <c r="F47" s="43"/>
      <c r="G47" s="43"/>
      <c r="H47" s="43"/>
      <c r="I47" s="43"/>
      <c r="J47" s="43"/>
      <c r="K47" s="43"/>
      <c r="L47" s="43"/>
      <c r="M47" s="43"/>
      <c r="N47" s="43"/>
      <c r="O47" s="43"/>
    </row>
    <row r="48" spans="1:15" s="39" customFormat="1" ht="24" customHeight="1">
      <c r="A48" s="43"/>
      <c r="B48" s="484" t="s">
        <v>408</v>
      </c>
      <c r="C48" s="485"/>
      <c r="D48" s="485"/>
      <c r="E48" s="485"/>
      <c r="F48" s="485"/>
      <c r="G48" s="485"/>
      <c r="H48" s="485"/>
      <c r="I48" s="485"/>
      <c r="J48" s="485"/>
      <c r="K48" s="486"/>
      <c r="L48" s="80"/>
      <c r="M48" s="80"/>
      <c r="N48" s="80"/>
      <c r="O48" s="43"/>
    </row>
    <row r="49" spans="1:15" s="39" customFormat="1" ht="30" customHeight="1">
      <c r="A49" s="43"/>
      <c r="B49" s="487" t="s">
        <v>407</v>
      </c>
      <c r="C49" s="488"/>
      <c r="D49" s="488"/>
      <c r="E49" s="488"/>
      <c r="F49" s="488"/>
      <c r="G49" s="488"/>
      <c r="H49" s="488"/>
      <c r="I49" s="488"/>
      <c r="J49" s="488"/>
      <c r="K49" s="489"/>
      <c r="L49" s="43"/>
      <c r="M49" s="43"/>
      <c r="N49" s="52"/>
      <c r="O49" s="52"/>
    </row>
    <row r="50" spans="1:15" s="39" customFormat="1" ht="22.5" customHeight="1">
      <c r="A50" s="43"/>
      <c r="B50" s="444"/>
      <c r="C50" s="445"/>
      <c r="D50" s="445"/>
      <c r="E50" s="445"/>
      <c r="F50" s="445"/>
      <c r="G50" s="445"/>
      <c r="H50" s="445"/>
      <c r="I50" s="445"/>
      <c r="J50" s="445"/>
      <c r="K50" s="446"/>
      <c r="L50" s="43"/>
      <c r="M50" s="43"/>
      <c r="N50" s="52"/>
      <c r="O50" s="52"/>
    </row>
    <row r="51" spans="1:15" s="39" customFormat="1" ht="15">
      <c r="A51" s="43"/>
      <c r="B51" s="52"/>
      <c r="C51" s="52"/>
      <c r="D51" s="52"/>
      <c r="E51" s="52"/>
      <c r="F51" s="52"/>
      <c r="G51" s="52"/>
      <c r="H51" s="52"/>
      <c r="I51" s="52"/>
      <c r="J51" s="52"/>
      <c r="K51" s="52"/>
      <c r="L51" s="52"/>
      <c r="M51" s="52"/>
      <c r="N51" s="52"/>
      <c r="O51" s="52"/>
    </row>
    <row r="52" spans="1:15" s="39" customFormat="1" ht="18">
      <c r="A52" s="43"/>
      <c r="B52" s="481" t="s">
        <v>409</v>
      </c>
      <c r="C52" s="482"/>
      <c r="D52" s="482"/>
      <c r="E52" s="482"/>
      <c r="F52" s="482"/>
      <c r="G52" s="482"/>
      <c r="H52" s="482"/>
      <c r="I52" s="482"/>
      <c r="J52" s="482"/>
      <c r="K52" s="482"/>
      <c r="L52" s="482"/>
      <c r="M52" s="482"/>
      <c r="N52" s="483"/>
      <c r="O52" s="43"/>
    </row>
    <row r="53" spans="1:15" s="39" customFormat="1" ht="18" customHeight="1">
      <c r="A53" s="43"/>
      <c r="B53" s="472"/>
      <c r="C53" s="473"/>
      <c r="D53" s="473"/>
      <c r="E53" s="473"/>
      <c r="F53" s="473"/>
      <c r="G53" s="473"/>
      <c r="H53" s="473"/>
      <c r="I53" s="473"/>
      <c r="J53" s="473"/>
      <c r="K53" s="473"/>
      <c r="L53" s="473"/>
      <c r="M53" s="473"/>
      <c r="N53" s="474"/>
      <c r="O53" s="43"/>
    </row>
    <row r="54" spans="1:15" s="39" customFormat="1" ht="18" customHeight="1">
      <c r="A54" s="43"/>
      <c r="B54" s="475"/>
      <c r="C54" s="476"/>
      <c r="D54" s="476"/>
      <c r="E54" s="476"/>
      <c r="F54" s="476"/>
      <c r="G54" s="476"/>
      <c r="H54" s="476"/>
      <c r="I54" s="476"/>
      <c r="J54" s="476"/>
      <c r="K54" s="476"/>
      <c r="L54" s="476"/>
      <c r="M54" s="476"/>
      <c r="N54" s="477"/>
      <c r="O54" s="43"/>
    </row>
    <row r="55" spans="1:15" s="39" customFormat="1" ht="18" customHeight="1">
      <c r="A55" s="43"/>
      <c r="B55" s="475"/>
      <c r="C55" s="476"/>
      <c r="D55" s="476"/>
      <c r="E55" s="476"/>
      <c r="F55" s="476"/>
      <c r="G55" s="476"/>
      <c r="H55" s="476"/>
      <c r="I55" s="476"/>
      <c r="J55" s="476"/>
      <c r="K55" s="476"/>
      <c r="L55" s="476"/>
      <c r="M55" s="476"/>
      <c r="N55" s="477"/>
      <c r="O55" s="43"/>
    </row>
    <row r="56" spans="1:15" s="39" customFormat="1" ht="18" customHeight="1">
      <c r="A56" s="43"/>
      <c r="B56" s="475"/>
      <c r="C56" s="476"/>
      <c r="D56" s="476"/>
      <c r="E56" s="476"/>
      <c r="F56" s="476"/>
      <c r="G56" s="476"/>
      <c r="H56" s="476"/>
      <c r="I56" s="476"/>
      <c r="J56" s="476"/>
      <c r="K56" s="476"/>
      <c r="L56" s="476"/>
      <c r="M56" s="476"/>
      <c r="N56" s="477"/>
      <c r="O56" s="43"/>
    </row>
    <row r="57" spans="1:15" s="39" customFormat="1" ht="18" customHeight="1">
      <c r="A57" s="43"/>
      <c r="B57" s="475"/>
      <c r="C57" s="476"/>
      <c r="D57" s="476"/>
      <c r="E57" s="476"/>
      <c r="F57" s="476"/>
      <c r="G57" s="476"/>
      <c r="H57" s="476"/>
      <c r="I57" s="476"/>
      <c r="J57" s="476"/>
      <c r="K57" s="476"/>
      <c r="L57" s="476"/>
      <c r="M57" s="476"/>
      <c r="N57" s="477"/>
      <c r="O57" s="43"/>
    </row>
    <row r="58" spans="1:15" s="39" customFormat="1" ht="18" customHeight="1">
      <c r="A58" s="43"/>
      <c r="B58" s="475"/>
      <c r="C58" s="476"/>
      <c r="D58" s="476"/>
      <c r="E58" s="476"/>
      <c r="F58" s="476"/>
      <c r="G58" s="476"/>
      <c r="H58" s="476"/>
      <c r="I58" s="476"/>
      <c r="J58" s="476"/>
      <c r="K58" s="476"/>
      <c r="L58" s="476"/>
      <c r="M58" s="476"/>
      <c r="N58" s="477"/>
      <c r="O58" s="43"/>
    </row>
    <row r="59" spans="1:15" s="39" customFormat="1" ht="18" customHeight="1">
      <c r="A59" s="43"/>
      <c r="B59" s="475"/>
      <c r="C59" s="476"/>
      <c r="D59" s="476"/>
      <c r="E59" s="476"/>
      <c r="F59" s="476"/>
      <c r="G59" s="476"/>
      <c r="H59" s="476"/>
      <c r="I59" s="476"/>
      <c r="J59" s="476"/>
      <c r="K59" s="476"/>
      <c r="L59" s="476"/>
      <c r="M59" s="476"/>
      <c r="N59" s="477"/>
      <c r="O59" s="43"/>
    </row>
    <row r="60" spans="1:15" s="39" customFormat="1" ht="18" customHeight="1">
      <c r="A60" s="43"/>
      <c r="B60" s="478"/>
      <c r="C60" s="479"/>
      <c r="D60" s="479"/>
      <c r="E60" s="479"/>
      <c r="F60" s="479"/>
      <c r="G60" s="479"/>
      <c r="H60" s="479"/>
      <c r="I60" s="479"/>
      <c r="J60" s="479"/>
      <c r="K60" s="479"/>
      <c r="L60" s="479"/>
      <c r="M60" s="479"/>
      <c r="N60" s="480"/>
      <c r="O60" s="43"/>
    </row>
    <row r="61" spans="1:15" s="39" customFormat="1" ht="15.75">
      <c r="A61" s="43"/>
      <c r="B61" s="43"/>
      <c r="C61" s="43"/>
      <c r="D61" s="43"/>
      <c r="E61" s="43"/>
      <c r="F61" s="43"/>
      <c r="G61" s="43"/>
      <c r="H61" s="43"/>
      <c r="I61" s="43"/>
      <c r="J61" s="43"/>
      <c r="K61" s="43"/>
      <c r="L61" s="43"/>
      <c r="M61" s="53"/>
      <c r="N61" s="111">
        <f>A!R60</f>
        <v>43983</v>
      </c>
      <c r="O61" s="99"/>
    </row>
    <row r="62" spans="2:10" ht="12.75" hidden="1">
      <c r="B62" s="79" t="s">
        <v>49</v>
      </c>
      <c r="D62" s="79" t="s">
        <v>102</v>
      </c>
      <c r="H62" s="79" t="s">
        <v>105</v>
      </c>
      <c r="I62" s="79"/>
      <c r="J62" s="79"/>
    </row>
    <row r="63" spans="8:9" ht="12.75" hidden="1">
      <c r="H63" s="104"/>
      <c r="I63" s="107">
        <f>SUMIF($I$5:$I$15,"",$J$5:$J$15)</f>
        <v>0</v>
      </c>
    </row>
    <row r="64" spans="2:9" ht="12.75" hidden="1">
      <c r="B64" t="s">
        <v>50</v>
      </c>
      <c r="D64" t="s">
        <v>100</v>
      </c>
      <c r="H64" s="108"/>
      <c r="I64" s="107">
        <f>SUMIF($I$5:$I$15,H64,$J$5:$J$15)</f>
        <v>0</v>
      </c>
    </row>
    <row r="65" spans="2:9" ht="12.75" hidden="1">
      <c r="B65" t="s">
        <v>51</v>
      </c>
      <c r="D65" t="s">
        <v>101</v>
      </c>
      <c r="H65" s="104" t="s">
        <v>103</v>
      </c>
      <c r="I65" s="107">
        <f>SUMIF($I$5:$I$15,H65,$J$5:$J$15)</f>
        <v>0</v>
      </c>
    </row>
    <row r="66" spans="2:9" ht="12.75" hidden="1">
      <c r="B66" t="s">
        <v>47</v>
      </c>
      <c r="H66" s="104" t="s">
        <v>52</v>
      </c>
      <c r="I66" s="107">
        <f>SUMIF($I$5:$I$15,H66,$J$5:$J$15)</f>
        <v>0</v>
      </c>
    </row>
    <row r="67" ht="12.75" hidden="1"/>
  </sheetData>
  <mergeCells count="30">
    <mergeCell ref="B53:N60"/>
    <mergeCell ref="B52:N52"/>
    <mergeCell ref="B48:K48"/>
    <mergeCell ref="B49:K49"/>
    <mergeCell ref="B42:J42"/>
    <mergeCell ref="K2:N2"/>
    <mergeCell ref="K3:M3"/>
    <mergeCell ref="G18:I18"/>
    <mergeCell ref="D17:F17"/>
    <mergeCell ref="D8:E8"/>
    <mergeCell ref="D9:E9"/>
    <mergeCell ref="D11:E11"/>
    <mergeCell ref="G17:I17"/>
    <mergeCell ref="D10:E10"/>
    <mergeCell ref="D12:E12"/>
    <mergeCell ref="D13:E13"/>
    <mergeCell ref="D6:E6"/>
    <mergeCell ref="D7:E7"/>
    <mergeCell ref="D14:E14"/>
    <mergeCell ref="D15:E15"/>
    <mergeCell ref="G16:I16"/>
    <mergeCell ref="N21:N22"/>
    <mergeCell ref="N42:N43"/>
    <mergeCell ref="D5:E5"/>
    <mergeCell ref="B50:K50"/>
    <mergeCell ref="K42:M42"/>
    <mergeCell ref="K21:M21"/>
    <mergeCell ref="B16:B17"/>
    <mergeCell ref="B21:J21"/>
    <mergeCell ref="D16:E16"/>
  </mergeCells>
  <dataValidations count="3">
    <dataValidation type="list" allowBlank="1" showInputMessage="1" showErrorMessage="1" sqref="J23:J33">
      <formula1>$D$63:$D$65</formula1>
    </dataValidation>
    <dataValidation type="list" allowBlank="1" showInputMessage="1" showErrorMessage="1" sqref="I6:I15">
      <formula1>$H$63:$H$66</formula1>
    </dataValidation>
    <dataValidation type="list" allowBlank="1" showInputMessage="1" showErrorMessage="1" sqref="I5">
      <formula1>$H$64:$H$66</formula1>
    </dataValidation>
  </dataValidations>
  <pageMargins left="0.590551181102362" right="0.590551181102362" top="0.393700787401575" bottom="0.393700787401575" header="0" footer="0"/>
  <pageSetup orientation="portrait" paperSize="9" scale="60" r:id="rId7"/>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3073" r:id="rId2" name="Button 1">
              <controlPr defaultSize="0" print="0" autoLine="0" autoPict="0">
                <macro>[0]!cmdToFront</macro>
                <anchor moveWithCells="1">
                  <from>
                    <xdr:col>12</xdr:col>
                    <xdr:colOff>180975</xdr:colOff>
                    <xdr:row>16</xdr:row>
                    <xdr:rowOff>180975</xdr:rowOff>
                  </from>
                  <to>
                    <xdr:col>14</xdr:col>
                    <xdr:colOff>19050</xdr:colOff>
                    <xdr:row>17</xdr:row>
                    <xdr:rowOff>200025</xdr:rowOff>
                  </to>
                </anchor>
              </controlPr>
            </control>
          </mc:Choice>
        </mc:AlternateContent>
        <mc:AlternateContent xmlns:mc="http://schemas.openxmlformats.org/markup-compatibility/2006">
          <mc:Choice Requires="x14">
            <control shapeId="3091" r:id="rId3" name="Button 19">
              <controlPr defaultSize="0" print="0" autoLine="0" autoPict="0">
                <macro>[0]!tilforklaringhjemarbeid</macro>
                <anchor moveWithCells="1" sizeWithCells="1">
                  <from>
                    <xdr:col>8</xdr:col>
                    <xdr:colOff>47625</xdr:colOff>
                    <xdr:row>3</xdr:row>
                    <xdr:rowOff>676275</xdr:rowOff>
                  </from>
                  <to>
                    <xdr:col>9</xdr:col>
                    <xdr:colOff>0</xdr:colOff>
                    <xdr:row>3</xdr:row>
                    <xdr:rowOff>876300</xdr:rowOff>
                  </to>
                </anchor>
              </controlPr>
            </control>
          </mc:Choice>
        </mc:AlternateContent>
        <mc:AlternateContent xmlns:mc="http://schemas.openxmlformats.org/markup-compatibility/2006">
          <mc:Choice Requires="x14">
            <control shapeId="3100" r:id="rId4" name="Button 28">
              <controlPr defaultSize="0" print="0" autoLine="0" autoPict="0">
                <macro>[0]!cmdToFront</macro>
                <anchor moveWithCells="1">
                  <from>
                    <xdr:col>12</xdr:col>
                    <xdr:colOff>142875</xdr:colOff>
                    <xdr:row>48</xdr:row>
                    <xdr:rowOff>180975</xdr:rowOff>
                  </from>
                  <to>
                    <xdr:col>13</xdr:col>
                    <xdr:colOff>1009650</xdr:colOff>
                    <xdr:row>49</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J241"/>
  <sheetViews>
    <sheetView showGridLines="0" showRowColHeaders="0" showZeros="0" showOutlineSymbols="0" zoomScale="90" zoomScaleNormal="90" workbookViewId="0" topLeftCell="B5">
      <selection pane="topLeft" activeCell="B23" sqref="B23"/>
    </sheetView>
  </sheetViews>
  <sheetFormatPr defaultColWidth="20.7142857142857" defaultRowHeight="20.1" customHeight="1"/>
  <cols>
    <col min="1" max="1" width="20.7142857142857" hidden="1" customWidth="1"/>
  </cols>
  <sheetData>
    <row r="1" spans="1:10" ht="20.1" customHeight="1" hidden="1">
      <c r="A1" s="11"/>
      <c r="B1" s="11"/>
      <c r="C1" s="11"/>
      <c r="D1" s="11"/>
      <c r="E1" s="11"/>
      <c r="F1" s="11"/>
      <c r="G1" s="11"/>
      <c r="H1" s="11"/>
      <c r="I1" s="11"/>
      <c r="J1" s="11"/>
    </row>
    <row r="2" spans="1:10" ht="20.1" customHeight="1" hidden="1">
      <c r="A2" s="11"/>
      <c r="B2" s="11"/>
      <c r="C2" s="11"/>
      <c r="D2" s="11"/>
      <c r="E2" s="11"/>
      <c r="F2" s="11"/>
      <c r="G2" s="11"/>
      <c r="H2" s="11"/>
      <c r="I2" s="11"/>
      <c r="J2" s="11"/>
    </row>
    <row r="3" spans="1:10" ht="20.1" customHeight="1" hidden="1">
      <c r="A3" s="11"/>
      <c r="B3" s="12"/>
      <c r="C3" s="12"/>
      <c r="D3" s="11"/>
      <c r="E3" s="11"/>
      <c r="F3" s="11"/>
      <c r="G3" s="11"/>
      <c r="H3" s="11"/>
      <c r="I3" s="11"/>
      <c r="J3" s="11"/>
    </row>
    <row r="4" spans="1:10" ht="20.1" customHeight="1" hidden="1">
      <c r="A4" s="11"/>
      <c r="B4" s="13"/>
      <c r="C4" s="13"/>
      <c r="D4" s="11"/>
      <c r="E4" s="11"/>
      <c r="F4" s="11"/>
      <c r="G4" s="14"/>
      <c r="H4" s="11"/>
      <c r="I4" s="11"/>
      <c r="J4" s="11"/>
    </row>
    <row r="5" spans="1:10" ht="20.1" customHeight="1">
      <c r="A5" s="11"/>
      <c r="B5" s="15" t="s">
        <v>17</v>
      </c>
      <c r="C5" s="15"/>
      <c r="D5" s="16"/>
      <c r="E5" s="16"/>
      <c r="F5" s="16" t="s">
        <v>3</v>
      </c>
      <c r="G5" s="31" t="s">
        <v>54</v>
      </c>
      <c r="H5" s="11"/>
      <c r="I5" s="11"/>
      <c r="J5" s="11"/>
    </row>
    <row r="6" spans="1:10" ht="20.1" customHeight="1">
      <c r="A6" s="11"/>
      <c r="B6" s="17" t="s">
        <v>108</v>
      </c>
      <c r="C6" s="17"/>
      <c r="D6" s="16"/>
      <c r="E6" s="16"/>
      <c r="F6" s="18"/>
      <c r="G6" s="18"/>
      <c r="H6" s="11"/>
      <c r="I6" s="11"/>
      <c r="J6" s="11"/>
    </row>
    <row r="7" spans="1:10" ht="20.1" customHeight="1">
      <c r="A7" s="11"/>
      <c r="B7" s="17" t="s">
        <v>109</v>
      </c>
      <c r="C7" s="17"/>
      <c r="D7" s="16"/>
      <c r="E7" s="16"/>
      <c r="F7" s="18">
        <v>0</v>
      </c>
      <c r="G7" s="18"/>
      <c r="H7" s="11"/>
      <c r="I7" s="11"/>
      <c r="J7" s="11"/>
    </row>
    <row r="8" spans="1:10" ht="20.1" customHeight="1">
      <c r="A8" s="11"/>
      <c r="B8" s="17" t="s">
        <v>72</v>
      </c>
      <c r="C8" s="17"/>
      <c r="D8" s="16"/>
      <c r="E8" s="30"/>
      <c r="F8" s="18"/>
      <c r="G8" s="18"/>
      <c r="H8" s="11"/>
      <c r="I8" s="11"/>
      <c r="J8" s="11"/>
    </row>
    <row r="9" spans="1:10" ht="20.1" customHeight="1">
      <c r="A9" s="11"/>
      <c r="B9" s="17" t="s">
        <v>72</v>
      </c>
      <c r="C9" s="17" t="s">
        <v>273</v>
      </c>
      <c r="D9" s="16"/>
      <c r="E9" s="30"/>
      <c r="F9" s="18">
        <v>315</v>
      </c>
      <c r="G9" s="18"/>
      <c r="H9" s="11"/>
      <c r="I9" s="11"/>
      <c r="J9" s="11"/>
    </row>
    <row r="10" spans="1:10" ht="20.1" customHeight="1">
      <c r="A10" s="11"/>
      <c r="B10" s="17" t="s">
        <v>72</v>
      </c>
      <c r="C10" s="17" t="s">
        <v>47</v>
      </c>
      <c r="D10" s="16"/>
      <c r="E10" s="30"/>
      <c r="F10" s="18">
        <v>585</v>
      </c>
      <c r="G10" s="18"/>
      <c r="H10" s="11"/>
      <c r="I10" s="11"/>
      <c r="J10" s="11"/>
    </row>
    <row r="11" spans="1:10" ht="20.1" customHeight="1">
      <c r="A11" s="11"/>
      <c r="B11" s="17" t="s">
        <v>115</v>
      </c>
      <c r="C11" s="17"/>
      <c r="D11" s="16"/>
      <c r="E11" s="30"/>
      <c r="F11" s="18">
        <v>0</v>
      </c>
      <c r="G11" s="18"/>
      <c r="H11" s="11"/>
      <c r="I11" s="11"/>
      <c r="J11" s="11"/>
    </row>
    <row r="12" spans="1:10" ht="20.1" customHeight="1">
      <c r="A12" s="11"/>
      <c r="B12" s="17" t="s">
        <v>48</v>
      </c>
      <c r="C12" s="17" t="s">
        <v>47</v>
      </c>
      <c r="D12" s="16"/>
      <c r="E12" s="30"/>
      <c r="F12" s="135">
        <v>801</v>
      </c>
      <c r="G12" s="18"/>
      <c r="H12" s="11"/>
      <c r="I12" s="11"/>
      <c r="J12" s="11"/>
    </row>
    <row r="13" spans="1:10" ht="20.1" customHeight="1">
      <c r="A13" s="11"/>
      <c r="B13" s="17" t="s">
        <v>114</v>
      </c>
      <c r="C13" s="17"/>
      <c r="D13" s="16"/>
      <c r="E13" s="16"/>
      <c r="F13" s="135">
        <v>548</v>
      </c>
      <c r="G13" s="18"/>
      <c r="H13" s="11"/>
      <c r="I13" s="11"/>
      <c r="J13" s="11"/>
    </row>
    <row r="14" spans="6:6" ht="20.1" customHeight="1" hidden="1">
      <c r="F14" s="136"/>
    </row>
    <row r="15" spans="1:10" ht="20.1" customHeight="1">
      <c r="A15" s="11"/>
      <c r="B15" s="17" t="s">
        <v>106</v>
      </c>
      <c r="C15" s="17"/>
      <c r="D15" s="16"/>
      <c r="E15" s="16"/>
      <c r="F15" s="135">
        <v>164</v>
      </c>
      <c r="G15" s="18"/>
      <c r="H15" s="11"/>
      <c r="I15" s="11"/>
      <c r="J15" s="11"/>
    </row>
    <row r="16" spans="1:10" ht="20.1" customHeight="1">
      <c r="A16" s="11"/>
      <c r="B16" s="17" t="s">
        <v>107</v>
      </c>
      <c r="C16" s="17"/>
      <c r="D16" s="16"/>
      <c r="E16" s="16"/>
      <c r="F16" s="135">
        <v>91</v>
      </c>
      <c r="G16" s="18"/>
      <c r="H16" s="11"/>
      <c r="I16" s="11"/>
      <c r="J16" s="11"/>
    </row>
    <row r="17" spans="1:10" ht="20.1" customHeight="1">
      <c r="A17" s="11"/>
      <c r="B17" s="17" t="s">
        <v>79</v>
      </c>
      <c r="C17" s="17"/>
      <c r="D17" s="16"/>
      <c r="E17" s="16"/>
      <c r="F17" s="135">
        <v>435</v>
      </c>
      <c r="G17" s="18"/>
      <c r="H17" s="11"/>
      <c r="I17" s="11"/>
      <c r="J17" s="11"/>
    </row>
    <row r="18" spans="1:10" ht="20.1" customHeight="1">
      <c r="A18" s="11"/>
      <c r="B18" s="17" t="s">
        <v>59</v>
      </c>
      <c r="C18" s="17"/>
      <c r="D18" s="16"/>
      <c r="E18" s="16"/>
      <c r="F18" s="135">
        <v>801</v>
      </c>
      <c r="G18" s="18"/>
      <c r="H18" s="11"/>
      <c r="I18" s="11"/>
      <c r="J18" s="11"/>
    </row>
    <row r="19" spans="1:10" ht="20.1" customHeight="1">
      <c r="A19" s="11"/>
      <c r="B19" s="17" t="s">
        <v>60</v>
      </c>
      <c r="C19" s="17"/>
      <c r="D19" s="16"/>
      <c r="E19" s="16"/>
      <c r="F19" s="135">
        <v>435</v>
      </c>
      <c r="G19" s="18"/>
      <c r="H19" s="11"/>
      <c r="I19" s="11"/>
      <c r="J19" s="11"/>
    </row>
    <row r="20" spans="1:10" ht="20.1" customHeight="1">
      <c r="A20" s="11"/>
      <c r="B20" s="17" t="s">
        <v>58</v>
      </c>
      <c r="C20" s="17"/>
      <c r="D20" s="16"/>
      <c r="E20" s="16"/>
      <c r="F20" s="135">
        <v>207</v>
      </c>
      <c r="G20" s="18"/>
      <c r="H20" s="11"/>
      <c r="I20" s="11"/>
      <c r="J20" s="11"/>
    </row>
    <row r="21" spans="1:10" ht="20.1" customHeight="1">
      <c r="A21" s="11"/>
      <c r="B21" s="17" t="s">
        <v>278</v>
      </c>
      <c r="C21" s="17"/>
      <c r="D21" s="16"/>
      <c r="E21" s="16"/>
      <c r="F21" s="135">
        <v>160</v>
      </c>
      <c r="G21" s="18"/>
      <c r="H21" s="11"/>
      <c r="I21" s="11"/>
      <c r="J21" s="11"/>
    </row>
    <row r="22" spans="1:10" ht="20.1" customHeight="1">
      <c r="A22" s="11"/>
      <c r="B22" s="17" t="s">
        <v>279</v>
      </c>
      <c r="C22" s="17"/>
      <c r="D22" s="16"/>
      <c r="E22" s="16"/>
      <c r="F22" s="18">
        <v>240</v>
      </c>
      <c r="G22" s="18"/>
      <c r="H22" s="11"/>
      <c r="I22" s="11"/>
      <c r="J22" s="11"/>
    </row>
    <row r="23" spans="1:10" ht="20.1" customHeight="1">
      <c r="A23" s="11"/>
      <c r="B23" s="17" t="s">
        <v>280</v>
      </c>
      <c r="C23" s="17"/>
      <c r="D23" s="16"/>
      <c r="E23" s="16"/>
      <c r="F23" s="18">
        <v>401</v>
      </c>
      <c r="G23" s="18"/>
      <c r="H23" s="11"/>
      <c r="I23" s="11"/>
      <c r="J23" s="11"/>
    </row>
    <row r="24" spans="1:10" ht="20.1" customHeight="1">
      <c r="A24" s="11"/>
      <c r="B24" s="17" t="s">
        <v>281</v>
      </c>
      <c r="C24" s="17"/>
      <c r="D24" s="16"/>
      <c r="E24" s="16"/>
      <c r="F24" s="18">
        <v>160</v>
      </c>
      <c r="G24" s="18"/>
      <c r="H24" s="11"/>
      <c r="I24" s="11"/>
      <c r="J24" s="11"/>
    </row>
    <row r="25" spans="1:10" ht="20.1" customHeight="1">
      <c r="A25" s="11"/>
      <c r="B25" s="17" t="s">
        <v>282</v>
      </c>
      <c r="C25" s="17"/>
      <c r="D25" s="16"/>
      <c r="E25" s="16"/>
      <c r="F25" s="18">
        <v>240</v>
      </c>
      <c r="G25" s="18"/>
      <c r="H25" s="11"/>
      <c r="I25" s="11"/>
      <c r="J25" s="11"/>
    </row>
    <row r="26" spans="1:10" ht="20.1" customHeight="1">
      <c r="A26" s="11"/>
      <c r="B26" s="17" t="s">
        <v>283</v>
      </c>
      <c r="C26" s="17"/>
      <c r="D26" s="16"/>
      <c r="E26" s="16"/>
      <c r="F26" s="18">
        <v>401</v>
      </c>
      <c r="G26" s="18"/>
      <c r="H26" s="11"/>
      <c r="I26" s="11"/>
      <c r="J26" s="11"/>
    </row>
    <row r="27" spans="1:10" ht="20.1" customHeight="1">
      <c r="A27" s="11"/>
      <c r="B27" s="17" t="s">
        <v>286</v>
      </c>
      <c r="C27" s="17"/>
      <c r="D27" s="16"/>
      <c r="E27" s="16"/>
      <c r="F27" s="18">
        <v>0.20</v>
      </c>
      <c r="G27" s="18"/>
      <c r="H27" s="11"/>
      <c r="I27" s="11"/>
      <c r="J27" s="11"/>
    </row>
    <row r="28" spans="1:10" ht="20.1" customHeight="1">
      <c r="A28" s="11"/>
      <c r="B28" s="17" t="s">
        <v>287</v>
      </c>
      <c r="C28" s="17"/>
      <c r="D28" s="16"/>
      <c r="E28" s="16"/>
      <c r="F28" s="18">
        <v>0.30</v>
      </c>
      <c r="G28" s="18"/>
      <c r="H28" s="11"/>
      <c r="I28" s="11"/>
      <c r="J28" s="11"/>
    </row>
    <row r="29" spans="1:10" ht="20.1" customHeight="1">
      <c r="A29" s="11"/>
      <c r="B29" s="17" t="s">
        <v>288</v>
      </c>
      <c r="C29" s="17"/>
      <c r="D29" s="16"/>
      <c r="E29" s="16"/>
      <c r="F29" s="18">
        <v>0.50</v>
      </c>
      <c r="G29" s="18"/>
      <c r="H29" s="11"/>
      <c r="I29" s="11"/>
      <c r="J29" s="11"/>
    </row>
    <row r="30" spans="1:10" ht="20.1" customHeight="1">
      <c r="A30" s="11"/>
      <c r="B30" s="17" t="s">
        <v>289</v>
      </c>
      <c r="C30" s="17"/>
      <c r="D30" s="16"/>
      <c r="E30" s="16"/>
      <c r="F30" s="18">
        <v>0.20</v>
      </c>
      <c r="G30" s="18"/>
      <c r="H30" s="11"/>
      <c r="I30" s="11"/>
      <c r="J30" s="11"/>
    </row>
    <row r="31" spans="1:10" ht="20.1" customHeight="1">
      <c r="A31" s="11"/>
      <c r="B31" s="17" t="s">
        <v>290</v>
      </c>
      <c r="C31" s="17"/>
      <c r="D31" s="16"/>
      <c r="E31" s="16"/>
      <c r="F31" s="18">
        <v>0.30</v>
      </c>
      <c r="G31" s="18"/>
      <c r="H31" s="11"/>
      <c r="I31" s="11"/>
      <c r="J31" s="11"/>
    </row>
    <row r="32" spans="1:10" ht="20.1" customHeight="1">
      <c r="A32" s="11"/>
      <c r="B32" s="17" t="s">
        <v>291</v>
      </c>
      <c r="C32" s="17"/>
      <c r="D32" s="16"/>
      <c r="E32" s="16"/>
      <c r="F32" s="18">
        <v>0.50</v>
      </c>
      <c r="G32" s="18"/>
      <c r="H32" s="11"/>
      <c r="I32" s="11"/>
      <c r="J32" s="11"/>
    </row>
    <row r="33" spans="1:10" ht="20.1" customHeight="1">
      <c r="A33" s="11"/>
      <c r="B33" s="17" t="s">
        <v>120</v>
      </c>
      <c r="C33" s="17"/>
      <c r="D33" s="16"/>
      <c r="E33" s="73"/>
      <c r="F33" s="18">
        <v>4.03</v>
      </c>
      <c r="G33" s="18"/>
      <c r="H33" s="11"/>
      <c r="I33" s="11"/>
      <c r="J33" s="11"/>
    </row>
    <row r="34" spans="1:10" ht="20.1" customHeight="1">
      <c r="A34" s="11"/>
      <c r="B34" s="17" t="s">
        <v>121</v>
      </c>
      <c r="C34" s="17"/>
      <c r="D34" s="16"/>
      <c r="E34" s="16"/>
      <c r="F34" s="135">
        <v>4.03</v>
      </c>
      <c r="G34" s="18"/>
      <c r="H34" s="11"/>
      <c r="I34" s="11"/>
      <c r="J34" s="11"/>
    </row>
    <row r="35" spans="1:10" ht="20.1" customHeight="1">
      <c r="A35" s="11"/>
      <c r="B35" s="17" t="s">
        <v>122</v>
      </c>
      <c r="C35" s="17"/>
      <c r="D35" s="16"/>
      <c r="E35" s="74"/>
      <c r="F35" s="135">
        <v>4.13</v>
      </c>
      <c r="G35" s="18"/>
      <c r="H35" s="11"/>
      <c r="I35" s="11"/>
      <c r="J35" s="11"/>
    </row>
    <row r="36" spans="1:10" ht="20.1" customHeight="1">
      <c r="A36" s="11"/>
      <c r="B36" s="17" t="s">
        <v>123</v>
      </c>
      <c r="C36" s="17"/>
      <c r="D36" s="16"/>
      <c r="E36" s="16"/>
      <c r="F36" s="135">
        <v>4.13</v>
      </c>
      <c r="G36" s="18"/>
      <c r="H36" s="11"/>
      <c r="I36" s="11"/>
      <c r="J36" s="11"/>
    </row>
    <row r="37" spans="1:10" ht="20.1" customHeight="1">
      <c r="A37" s="11"/>
      <c r="B37" s="17" t="s">
        <v>55</v>
      </c>
      <c r="C37" s="17"/>
      <c r="D37" s="16"/>
      <c r="E37" s="30"/>
      <c r="F37" s="135">
        <v>4.03</v>
      </c>
      <c r="G37" s="18"/>
      <c r="H37" s="11"/>
      <c r="I37" s="11"/>
      <c r="J37" s="11"/>
    </row>
    <row r="38" spans="1:10" ht="20.1" customHeight="1">
      <c r="A38" s="11"/>
      <c r="B38" s="17" t="s">
        <v>18</v>
      </c>
      <c r="C38" s="17"/>
      <c r="D38" s="16"/>
      <c r="E38" s="16"/>
      <c r="F38" s="135">
        <v>1</v>
      </c>
      <c r="G38" s="18"/>
      <c r="H38" s="11"/>
      <c r="I38" s="11"/>
      <c r="J38" s="11"/>
    </row>
    <row r="39" spans="1:10" ht="20.1" customHeight="1">
      <c r="A39" s="11"/>
      <c r="B39" s="109" t="s">
        <v>111</v>
      </c>
      <c r="C39" s="123" t="s">
        <v>292</v>
      </c>
      <c r="D39" s="35"/>
      <c r="E39" s="75"/>
      <c r="F39" s="18">
        <v>2</v>
      </c>
      <c r="G39" s="18"/>
      <c r="H39" s="11"/>
      <c r="I39" s="11"/>
      <c r="J39" s="11"/>
    </row>
    <row r="40" spans="1:10" ht="20.1" customHeight="1">
      <c r="A40" s="11"/>
      <c r="B40" s="109" t="s">
        <v>111</v>
      </c>
      <c r="C40" s="123" t="s">
        <v>276</v>
      </c>
      <c r="D40" s="16"/>
      <c r="E40" s="30"/>
      <c r="F40" s="18">
        <v>7.50</v>
      </c>
      <c r="G40" s="18"/>
      <c r="H40" s="11"/>
      <c r="I40" s="11"/>
      <c r="J40" s="11"/>
    </row>
    <row r="41" spans="1:10" ht="20.1" customHeight="1">
      <c r="A41" s="11"/>
      <c r="B41" s="109" t="s">
        <v>111</v>
      </c>
      <c r="C41" s="109" t="s">
        <v>64</v>
      </c>
      <c r="D41" s="35"/>
      <c r="E41" s="75">
        <v>1061</v>
      </c>
      <c r="F41" s="135">
        <v>4.03</v>
      </c>
      <c r="G41" s="18"/>
      <c r="H41" s="11"/>
      <c r="I41" s="11"/>
      <c r="J41" s="11"/>
    </row>
    <row r="42" spans="1:10" ht="20.1" customHeight="1">
      <c r="A42" s="11"/>
      <c r="B42" s="109" t="s">
        <v>111</v>
      </c>
      <c r="C42" s="123" t="s">
        <v>277</v>
      </c>
      <c r="D42" s="16"/>
      <c r="E42" s="30"/>
      <c r="F42" s="18">
        <v>2.95</v>
      </c>
      <c r="G42" s="18"/>
      <c r="H42" s="11"/>
      <c r="I42" s="11"/>
      <c r="J42" s="11"/>
    </row>
    <row r="43" spans="1:10" ht="20.1" customHeight="1">
      <c r="A43" s="11"/>
      <c r="B43" s="109" t="s">
        <v>111</v>
      </c>
      <c r="C43" s="123" t="s">
        <v>274</v>
      </c>
      <c r="D43" s="16"/>
      <c r="E43" s="30"/>
      <c r="F43" s="18">
        <v>7.50</v>
      </c>
      <c r="G43" s="18"/>
      <c r="H43" s="11"/>
      <c r="I43" s="11"/>
      <c r="J43" s="11"/>
    </row>
    <row r="44" spans="1:10" ht="20.1" customHeight="1">
      <c r="A44" s="11"/>
      <c r="B44" s="17" t="s">
        <v>110</v>
      </c>
      <c r="C44" s="17" t="s">
        <v>275</v>
      </c>
      <c r="D44" s="110"/>
      <c r="E44" s="110"/>
      <c r="F44" s="18">
        <v>1</v>
      </c>
      <c r="G44" s="80"/>
      <c r="H44" s="11"/>
      <c r="I44" s="11"/>
      <c r="J44" s="11"/>
    </row>
    <row r="45" spans="1:10" ht="20.1" customHeight="1">
      <c r="A45" s="11"/>
      <c r="B45" s="17" t="s">
        <v>110</v>
      </c>
      <c r="C45" s="17" t="s">
        <v>56</v>
      </c>
      <c r="D45" s="16"/>
      <c r="E45" s="16"/>
      <c r="F45" s="18">
        <v>1</v>
      </c>
      <c r="G45" s="18"/>
      <c r="H45" s="11"/>
      <c r="I45" s="11"/>
      <c r="J45" s="11"/>
    </row>
    <row r="46" spans="1:10" ht="20.1" customHeight="1">
      <c r="A46" s="11"/>
      <c r="B46" s="17"/>
      <c r="C46" s="109"/>
      <c r="D46" s="35"/>
      <c r="E46" s="75"/>
      <c r="F46" s="18"/>
      <c r="G46" s="18"/>
      <c r="H46" s="11"/>
      <c r="I46" s="11"/>
      <c r="J46" s="11"/>
    </row>
    <row r="47" spans="1:10" ht="20.1" customHeight="1">
      <c r="A47" s="11"/>
      <c r="B47" s="17"/>
      <c r="C47" s="109"/>
      <c r="D47" s="35"/>
      <c r="E47" s="75">
        <v>1067</v>
      </c>
      <c r="F47" s="18"/>
      <c r="G47" s="18"/>
      <c r="H47" s="11"/>
      <c r="I47" s="11"/>
      <c r="J47" s="11"/>
    </row>
    <row r="48" spans="1:10" ht="20.1" customHeight="1">
      <c r="A48" s="11"/>
      <c r="B48" s="17"/>
      <c r="C48" s="17"/>
      <c r="D48" s="35"/>
      <c r="E48" s="75">
        <v>1065</v>
      </c>
      <c r="F48" s="18"/>
      <c r="G48" s="18"/>
      <c r="H48" s="11"/>
      <c r="I48" s="11"/>
      <c r="J48" s="11"/>
    </row>
    <row r="49" spans="1:10" ht="20.1" customHeight="1">
      <c r="A49" s="11"/>
      <c r="B49" s="17"/>
      <c r="C49" s="17"/>
      <c r="D49" s="35"/>
      <c r="E49" s="75">
        <v>1062</v>
      </c>
      <c r="F49" s="18"/>
      <c r="G49" s="18"/>
      <c r="H49" s="11"/>
      <c r="I49" s="11"/>
      <c r="J49" s="11"/>
    </row>
    <row r="50" spans="1:10" ht="20.1" customHeight="1">
      <c r="A50" s="11"/>
      <c r="B50" s="17"/>
      <c r="C50" s="17"/>
      <c r="D50" s="35"/>
      <c r="E50" s="75">
        <v>1066</v>
      </c>
      <c r="F50" s="18"/>
      <c r="G50" s="18"/>
      <c r="H50" s="11"/>
      <c r="I50" s="11"/>
      <c r="J50" s="11"/>
    </row>
    <row r="51" spans="1:10" ht="20.1" customHeight="1">
      <c r="A51" s="11"/>
      <c r="B51" s="17"/>
      <c r="C51" s="17"/>
      <c r="D51" s="16"/>
      <c r="E51" s="30"/>
      <c r="F51" s="18"/>
      <c r="G51" s="18"/>
      <c r="H51" s="11"/>
      <c r="I51" s="11"/>
      <c r="J51" s="11"/>
    </row>
    <row r="52" spans="1:10" ht="20.1" customHeight="1">
      <c r="A52" s="11"/>
      <c r="B52" s="11"/>
      <c r="C52" s="11"/>
      <c r="D52" s="11"/>
      <c r="E52" s="11"/>
      <c r="F52" s="11"/>
      <c r="G52" s="11"/>
      <c r="H52" s="11"/>
      <c r="I52" s="11"/>
      <c r="J52" s="11"/>
    </row>
    <row r="53" spans="1:9" ht="20.1" customHeight="1">
      <c r="A53" s="11">
        <v>1</v>
      </c>
      <c r="D53" t="s">
        <v>125</v>
      </c>
      <c r="E53" s="11"/>
      <c r="F53" s="11"/>
      <c r="G53" s="11"/>
      <c r="H53" s="11"/>
      <c r="I53" s="11"/>
    </row>
    <row r="54" spans="1:9" ht="20.1" customHeight="1">
      <c r="A54" s="11">
        <v>117</v>
      </c>
      <c r="B54" t="s">
        <v>214</v>
      </c>
      <c r="E54" s="11"/>
      <c r="F54" s="11"/>
      <c r="G54" s="11"/>
      <c r="H54" s="11"/>
      <c r="I54" s="11"/>
    </row>
    <row r="55" spans="1:9" ht="20.1" customHeight="1">
      <c r="A55" s="11">
        <v>118</v>
      </c>
      <c r="B55" t="s">
        <v>19</v>
      </c>
      <c r="C55" s="121"/>
      <c r="D55" s="104">
        <v>380</v>
      </c>
      <c r="E55" s="11"/>
      <c r="F55" s="11"/>
      <c r="G55" s="11"/>
      <c r="H55" s="11"/>
      <c r="I55" s="11"/>
    </row>
    <row r="56" spans="1:9" ht="20.1" customHeight="1">
      <c r="A56" s="11">
        <v>119</v>
      </c>
      <c r="B56" t="s">
        <v>215</v>
      </c>
      <c r="C56" s="121"/>
      <c r="D56" s="104">
        <v>960</v>
      </c>
      <c r="E56" s="11"/>
      <c r="F56" s="11"/>
      <c r="G56" s="11"/>
      <c r="H56" s="11"/>
      <c r="I56" s="11"/>
    </row>
    <row r="57" spans="1:9" ht="20.1" customHeight="1">
      <c r="A57" s="11">
        <v>120</v>
      </c>
      <c r="B57" t="s">
        <v>296</v>
      </c>
      <c r="C57" s="121"/>
      <c r="D57" s="104">
        <v>500</v>
      </c>
      <c r="E57" s="11"/>
      <c r="F57" s="11"/>
      <c r="G57" s="11"/>
      <c r="H57" s="11"/>
      <c r="I57" s="11"/>
    </row>
    <row r="58" spans="1:9" ht="20.1" customHeight="1">
      <c r="A58" s="11">
        <v>121</v>
      </c>
      <c r="B58" t="s">
        <v>216</v>
      </c>
      <c r="C58" s="121"/>
      <c r="D58" s="104">
        <v>530</v>
      </c>
      <c r="E58" s="11"/>
      <c r="F58" s="11"/>
      <c r="G58" s="11"/>
      <c r="H58" s="11"/>
      <c r="I58" s="11"/>
    </row>
    <row r="59" spans="1:9" ht="20.1" customHeight="1">
      <c r="A59" s="11">
        <v>122</v>
      </c>
      <c r="B59" t="s">
        <v>20</v>
      </c>
      <c r="C59" s="121"/>
      <c r="D59" s="104">
        <v>1230</v>
      </c>
      <c r="E59" s="11"/>
      <c r="F59" s="11"/>
      <c r="G59" s="11"/>
      <c r="H59" s="11"/>
      <c r="I59" s="11"/>
    </row>
    <row r="60" spans="1:9" ht="20.1" customHeight="1">
      <c r="A60" s="11">
        <v>123</v>
      </c>
      <c r="B60" t="s">
        <v>217</v>
      </c>
      <c r="C60" s="121"/>
      <c r="D60" s="104">
        <v>1230</v>
      </c>
      <c r="E60" s="11"/>
      <c r="F60" s="11"/>
      <c r="G60" s="11"/>
      <c r="H60" s="11"/>
      <c r="I60" s="11"/>
    </row>
    <row r="61" spans="1:9" ht="20.1" customHeight="1">
      <c r="A61" s="11">
        <v>124</v>
      </c>
      <c r="B61" t="s">
        <v>218</v>
      </c>
      <c r="C61" s="121"/>
      <c r="D61" s="104">
        <v>680</v>
      </c>
      <c r="E61" s="11"/>
      <c r="F61" s="11"/>
      <c r="G61" s="11"/>
      <c r="H61" s="11"/>
      <c r="I61" s="11"/>
    </row>
    <row r="62" spans="1:9" ht="20.1" customHeight="1">
      <c r="A62" s="11">
        <v>125</v>
      </c>
      <c r="B62" t="s">
        <v>219</v>
      </c>
      <c r="C62" s="121"/>
      <c r="D62" s="104">
        <v>1000</v>
      </c>
      <c r="E62" s="11"/>
      <c r="F62" s="11"/>
      <c r="G62" s="11"/>
      <c r="H62" s="11"/>
      <c r="I62" s="11"/>
    </row>
    <row r="63" spans="1:9" ht="20.1" customHeight="1">
      <c r="A63" s="11">
        <v>126</v>
      </c>
      <c r="B63" t="s">
        <v>220</v>
      </c>
      <c r="C63" s="121"/>
      <c r="D63" s="104">
        <v>810</v>
      </c>
      <c r="E63" s="11"/>
      <c r="F63" s="11"/>
      <c r="G63" s="11"/>
      <c r="H63" s="11"/>
      <c r="I63" s="11"/>
    </row>
    <row r="64" spans="1:9" ht="20.1" customHeight="1">
      <c r="A64" s="11">
        <v>127</v>
      </c>
      <c r="B64" t="s">
        <v>221</v>
      </c>
      <c r="C64" s="121"/>
      <c r="D64" s="104">
        <v>970</v>
      </c>
      <c r="E64" s="11"/>
      <c r="F64" s="11"/>
      <c r="G64" s="11"/>
      <c r="H64" s="11"/>
      <c r="I64" s="11"/>
    </row>
    <row r="65" spans="1:9" ht="20.1" customHeight="1">
      <c r="A65" s="11">
        <v>128</v>
      </c>
      <c r="B65" t="s">
        <v>222</v>
      </c>
      <c r="C65" s="121"/>
      <c r="D65" s="104">
        <v>800</v>
      </c>
      <c r="E65" s="11"/>
      <c r="F65" s="11"/>
      <c r="G65" s="11"/>
      <c r="H65" s="11"/>
      <c r="I65" s="11"/>
    </row>
    <row r="66" spans="1:9" ht="20.1" customHeight="1">
      <c r="A66" s="11">
        <v>129</v>
      </c>
      <c r="B66" s="39" t="s">
        <v>223</v>
      </c>
      <c r="C66" s="121"/>
      <c r="D66" s="104">
        <v>360</v>
      </c>
      <c r="E66" s="11"/>
      <c r="F66" s="11"/>
      <c r="G66" s="11"/>
      <c r="H66" s="11"/>
      <c r="I66" s="11"/>
    </row>
    <row r="67" spans="1:9" ht="20.1" customHeight="1">
      <c r="A67" s="11">
        <v>130</v>
      </c>
      <c r="B67" t="s">
        <v>224</v>
      </c>
      <c r="C67" s="121"/>
      <c r="D67" s="104">
        <v>930</v>
      </c>
      <c r="E67" s="11"/>
      <c r="F67" s="11"/>
      <c r="G67" s="11"/>
      <c r="H67" s="11"/>
      <c r="I67" s="11"/>
    </row>
    <row r="68" spans="1:9" ht="20.1" customHeight="1">
      <c r="A68" s="11">
        <v>131</v>
      </c>
      <c r="B68" t="s">
        <v>21</v>
      </c>
      <c r="C68" s="121"/>
      <c r="D68" s="104">
        <v>930</v>
      </c>
      <c r="E68" s="11"/>
      <c r="F68" s="11"/>
      <c r="G68" s="11"/>
      <c r="H68" s="11"/>
      <c r="I68" s="11"/>
    </row>
    <row r="69" spans="1:9" ht="20.1" customHeight="1">
      <c r="A69" s="11"/>
      <c r="B69" t="s">
        <v>225</v>
      </c>
      <c r="C69" s="121"/>
      <c r="D69" s="104">
        <v>830</v>
      </c>
      <c r="E69" s="11"/>
      <c r="F69" s="11"/>
      <c r="G69" s="11"/>
      <c r="H69" s="11"/>
      <c r="I69" s="11"/>
    </row>
    <row r="70" spans="1:9" ht="20.1" customHeight="1">
      <c r="A70" s="11"/>
      <c r="B70" t="s">
        <v>116</v>
      </c>
      <c r="C70" s="121"/>
      <c r="D70" s="104">
        <v>370</v>
      </c>
      <c r="E70" s="11"/>
      <c r="F70" s="11"/>
      <c r="G70" s="11"/>
      <c r="H70" s="11"/>
      <c r="I70" s="11"/>
    </row>
    <row r="71" spans="1:9" ht="20.1" customHeight="1">
      <c r="A71" s="11">
        <v>132</v>
      </c>
      <c r="B71" t="s">
        <v>226</v>
      </c>
      <c r="C71" s="121"/>
      <c r="D71" s="104">
        <v>610</v>
      </c>
      <c r="E71" s="11"/>
      <c r="F71" s="11"/>
      <c r="G71" s="11"/>
      <c r="H71" s="11"/>
      <c r="I71" s="11"/>
    </row>
    <row r="72" spans="1:9" ht="20.1" customHeight="1">
      <c r="A72" s="11"/>
      <c r="B72" t="s">
        <v>197</v>
      </c>
      <c r="C72" s="121"/>
      <c r="D72" s="104">
        <v>770</v>
      </c>
      <c r="E72" s="11"/>
      <c r="F72" s="11"/>
      <c r="G72" s="11"/>
      <c r="H72" s="11"/>
      <c r="I72" s="11"/>
    </row>
    <row r="73" spans="1:9" ht="20.1" customHeight="1">
      <c r="A73" s="11">
        <v>133</v>
      </c>
      <c r="B73" t="s">
        <v>227</v>
      </c>
      <c r="C73" s="121"/>
      <c r="D73" s="104">
        <v>720</v>
      </c>
      <c r="E73" s="11"/>
      <c r="F73" s="11"/>
      <c r="G73" s="11"/>
      <c r="H73" s="11"/>
      <c r="I73" s="11"/>
    </row>
    <row r="74" spans="1:9" ht="20.1" customHeight="1">
      <c r="A74" s="11">
        <v>134</v>
      </c>
      <c r="B74" t="s">
        <v>228</v>
      </c>
      <c r="C74" s="121"/>
      <c r="D74" s="134">
        <v>1400</v>
      </c>
      <c r="E74" s="11"/>
      <c r="F74" s="11"/>
      <c r="G74" s="11"/>
      <c r="H74" s="11"/>
      <c r="I74" s="11"/>
    </row>
    <row r="75" spans="1:9" ht="20.1" customHeight="1">
      <c r="A75" s="11">
        <v>135</v>
      </c>
      <c r="B75" t="s">
        <v>229</v>
      </c>
      <c r="C75" s="121"/>
      <c r="D75" s="104">
        <v>560</v>
      </c>
      <c r="E75" s="11"/>
      <c r="F75" s="11"/>
      <c r="G75" s="11"/>
      <c r="H75" s="11"/>
      <c r="I75" s="11"/>
    </row>
    <row r="76" spans="1:9" ht="20.1" customHeight="1">
      <c r="A76" s="11">
        <v>136</v>
      </c>
      <c r="B76" t="s">
        <v>230</v>
      </c>
      <c r="C76" s="121"/>
      <c r="D76" s="104">
        <v>990</v>
      </c>
      <c r="E76" s="11"/>
      <c r="F76" s="11"/>
      <c r="G76" s="11"/>
      <c r="H76" s="11"/>
      <c r="I76" s="11"/>
    </row>
    <row r="77" spans="1:9" ht="20.1" customHeight="1">
      <c r="A77" s="11">
        <v>137</v>
      </c>
      <c r="B77" t="s">
        <v>231</v>
      </c>
      <c r="C77" s="121"/>
      <c r="D77" s="104">
        <v>470</v>
      </c>
      <c r="E77" s="11"/>
      <c r="F77" s="11"/>
      <c r="G77" s="11"/>
      <c r="H77" s="11"/>
      <c r="I77" s="11"/>
    </row>
    <row r="78" spans="1:9" ht="20.1" customHeight="1">
      <c r="A78" s="11">
        <v>138</v>
      </c>
      <c r="B78" t="s">
        <v>232</v>
      </c>
      <c r="C78" s="121"/>
      <c r="D78" s="104">
        <v>740</v>
      </c>
      <c r="E78" s="11"/>
      <c r="F78" s="11"/>
      <c r="G78" s="11"/>
      <c r="H78" s="11"/>
      <c r="I78" s="11"/>
    </row>
    <row r="79" spans="1:9" ht="20.1" customHeight="1">
      <c r="A79" s="11">
        <v>139</v>
      </c>
      <c r="B79" t="s">
        <v>233</v>
      </c>
      <c r="C79" s="121"/>
      <c r="D79" s="104">
        <v>430</v>
      </c>
      <c r="E79" s="11"/>
      <c r="F79" s="11"/>
      <c r="G79" s="11"/>
      <c r="H79" s="11"/>
      <c r="I79" s="11"/>
    </row>
    <row r="80" spans="1:9" ht="20.1" customHeight="1">
      <c r="A80" s="11">
        <v>140</v>
      </c>
      <c r="B80" t="s">
        <v>234</v>
      </c>
      <c r="C80" s="121"/>
      <c r="D80" s="134">
        <v>980</v>
      </c>
      <c r="E80" s="11"/>
      <c r="F80" s="11"/>
      <c r="G80" s="11"/>
      <c r="H80" s="11"/>
      <c r="I80" s="11"/>
    </row>
    <row r="81" spans="1:9" ht="20.1" customHeight="1">
      <c r="A81" s="11">
        <v>141</v>
      </c>
      <c r="B81" t="s">
        <v>61</v>
      </c>
      <c r="C81" s="121"/>
      <c r="D81" s="104">
        <v>550</v>
      </c>
      <c r="E81" s="11"/>
      <c r="F81" s="11"/>
      <c r="G81" s="11"/>
      <c r="H81" s="11"/>
      <c r="I81" s="11"/>
    </row>
    <row r="82" spans="1:9" ht="20.1" customHeight="1">
      <c r="A82" s="11">
        <v>142</v>
      </c>
      <c r="B82" t="s">
        <v>235</v>
      </c>
      <c r="C82" s="121"/>
      <c r="D82" s="104">
        <v>830</v>
      </c>
      <c r="E82" s="11"/>
      <c r="F82" s="11"/>
      <c r="G82" s="11"/>
      <c r="H82" s="11"/>
      <c r="I82" s="11"/>
    </row>
    <row r="83" spans="1:9" ht="20.1" customHeight="1">
      <c r="A83" s="11">
        <v>143</v>
      </c>
      <c r="B83" t="s">
        <v>236</v>
      </c>
      <c r="C83" s="121"/>
      <c r="D83" s="104">
        <v>570</v>
      </c>
      <c r="E83" s="11"/>
      <c r="F83" s="11"/>
      <c r="G83" s="11"/>
      <c r="H83" s="11"/>
      <c r="I83" s="11"/>
    </row>
    <row r="84" spans="1:9" ht="20.1" customHeight="1">
      <c r="A84" s="11">
        <v>144</v>
      </c>
      <c r="B84" t="s">
        <v>237</v>
      </c>
      <c r="C84" s="121"/>
      <c r="D84" s="104">
        <v>660</v>
      </c>
      <c r="E84" s="11"/>
      <c r="F84" s="11"/>
      <c r="G84" s="11"/>
      <c r="H84" s="11"/>
      <c r="I84" s="11"/>
    </row>
    <row r="85" spans="1:9" ht="20.1" customHeight="1">
      <c r="A85" s="11">
        <v>145</v>
      </c>
      <c r="B85" t="s">
        <v>238</v>
      </c>
      <c r="C85" s="121"/>
      <c r="D85" s="104">
        <v>470</v>
      </c>
      <c r="E85" s="11"/>
      <c r="F85" s="11"/>
      <c r="G85" s="11"/>
      <c r="H85" s="11"/>
      <c r="I85" s="11"/>
    </row>
    <row r="86" spans="1:9" ht="20.1" customHeight="1">
      <c r="A86" s="11">
        <v>146</v>
      </c>
      <c r="B86" t="s">
        <v>239</v>
      </c>
      <c r="C86" s="121"/>
      <c r="D86" s="104">
        <v>430</v>
      </c>
      <c r="E86" s="11"/>
      <c r="F86" s="11"/>
      <c r="G86" s="11"/>
      <c r="H86" s="11"/>
      <c r="I86" s="11"/>
    </row>
    <row r="87" spans="1:9" ht="20.1" customHeight="1">
      <c r="A87" s="11">
        <v>147</v>
      </c>
      <c r="B87" t="s">
        <v>240</v>
      </c>
      <c r="C87" s="121"/>
      <c r="D87" s="134">
        <v>620</v>
      </c>
      <c r="E87" s="11"/>
      <c r="F87" s="11"/>
      <c r="G87" s="11"/>
      <c r="H87" s="11"/>
      <c r="I87" s="11"/>
    </row>
    <row r="88" spans="1:9" ht="20.1" customHeight="1">
      <c r="A88" s="11">
        <v>148</v>
      </c>
      <c r="B88" s="39" t="s">
        <v>255</v>
      </c>
      <c r="C88" s="121"/>
      <c r="D88" s="134">
        <v>510</v>
      </c>
      <c r="E88" s="11"/>
      <c r="F88" s="11"/>
      <c r="G88" s="11"/>
      <c r="H88" s="11"/>
      <c r="I88" s="11"/>
    </row>
    <row r="89" spans="1:9" ht="20.1" customHeight="1">
      <c r="A89" s="11">
        <v>149</v>
      </c>
      <c r="B89" t="s">
        <v>62</v>
      </c>
      <c r="C89" s="121"/>
      <c r="D89" s="104">
        <v>550</v>
      </c>
      <c r="E89" s="11"/>
      <c r="F89" s="11"/>
      <c r="G89" s="11"/>
      <c r="H89" s="11"/>
      <c r="I89" s="11"/>
    </row>
    <row r="90" spans="1:9" ht="20.1" customHeight="1">
      <c r="A90" s="11">
        <v>151</v>
      </c>
      <c r="B90" t="s">
        <v>241</v>
      </c>
      <c r="C90" s="121"/>
      <c r="D90" s="104">
        <v>700</v>
      </c>
      <c r="E90" s="11"/>
      <c r="F90" s="11"/>
      <c r="G90" s="11"/>
      <c r="H90" s="11"/>
      <c r="I90" s="11"/>
    </row>
    <row r="91" spans="1:9" ht="20.1" customHeight="1">
      <c r="A91" s="11">
        <v>152</v>
      </c>
      <c r="B91" t="s">
        <v>242</v>
      </c>
      <c r="C91" s="121"/>
      <c r="D91" s="104">
        <v>710</v>
      </c>
      <c r="E91" s="11"/>
      <c r="F91" s="11"/>
      <c r="G91" s="11"/>
      <c r="H91" s="11"/>
      <c r="I91" s="11"/>
    </row>
    <row r="92" spans="1:9" ht="20.1" customHeight="1">
      <c r="A92" s="11">
        <v>153</v>
      </c>
      <c r="B92" t="s">
        <v>243</v>
      </c>
      <c r="C92" s="121"/>
      <c r="D92" s="104">
        <v>810</v>
      </c>
      <c r="E92" s="11"/>
      <c r="F92" s="11"/>
      <c r="G92" s="11"/>
      <c r="H92" s="11"/>
      <c r="I92" s="11"/>
    </row>
    <row r="93" spans="1:9" ht="20.1" customHeight="1">
      <c r="A93" s="11">
        <v>154</v>
      </c>
      <c r="B93" t="s">
        <v>244</v>
      </c>
      <c r="C93" s="121"/>
      <c r="D93" s="104">
        <v>790</v>
      </c>
      <c r="E93" s="11"/>
      <c r="F93" s="11"/>
      <c r="G93" s="11"/>
      <c r="H93" s="11"/>
      <c r="I93" s="11"/>
    </row>
    <row r="94" spans="1:9" ht="20.1" customHeight="1">
      <c r="A94" s="11">
        <v>155</v>
      </c>
      <c r="B94" t="s">
        <v>245</v>
      </c>
      <c r="C94" s="121"/>
      <c r="D94" s="104">
        <v>940</v>
      </c>
      <c r="E94" s="11"/>
      <c r="F94" s="11"/>
      <c r="G94" s="11"/>
      <c r="H94" s="11"/>
      <c r="I94" s="11"/>
    </row>
    <row r="95" spans="1:9" ht="20.1" customHeight="1">
      <c r="A95" s="11">
        <v>156</v>
      </c>
      <c r="B95" t="s">
        <v>246</v>
      </c>
      <c r="C95" s="121"/>
      <c r="D95" s="134">
        <v>1270</v>
      </c>
      <c r="E95" s="11"/>
      <c r="F95" s="11"/>
      <c r="G95" s="11"/>
      <c r="H95" s="11"/>
      <c r="I95" s="11"/>
    </row>
    <row r="96" spans="1:9" ht="20.1" customHeight="1">
      <c r="A96" s="11">
        <v>158</v>
      </c>
      <c r="B96" t="s">
        <v>247</v>
      </c>
      <c r="C96" s="121"/>
      <c r="D96" s="134">
        <v>1390</v>
      </c>
      <c r="E96" s="11"/>
      <c r="F96" s="11"/>
      <c r="G96" s="11"/>
      <c r="H96" s="11"/>
      <c r="I96" s="11"/>
    </row>
    <row r="97" spans="1:9" ht="20.1" customHeight="1">
      <c r="A97" s="11"/>
      <c r="B97" t="s">
        <v>305</v>
      </c>
      <c r="C97" s="121"/>
      <c r="D97" s="134">
        <v>1400</v>
      </c>
      <c r="E97" s="11"/>
      <c r="F97" s="11"/>
      <c r="G97" s="11"/>
      <c r="H97" s="11"/>
      <c r="I97" s="11"/>
    </row>
    <row r="98" spans="1:9" ht="20.1" customHeight="1">
      <c r="A98" s="11">
        <v>159</v>
      </c>
      <c r="B98" t="s">
        <v>248</v>
      </c>
      <c r="C98" s="121"/>
      <c r="D98" s="104">
        <v>790</v>
      </c>
      <c r="E98" s="11"/>
      <c r="F98" s="11"/>
      <c r="G98" s="11"/>
      <c r="H98" s="11"/>
      <c r="I98" s="11"/>
    </row>
    <row r="99" spans="1:9" ht="20.1" customHeight="1">
      <c r="A99" s="11">
        <v>160</v>
      </c>
      <c r="B99" s="39" t="s">
        <v>260</v>
      </c>
      <c r="C99" s="121"/>
      <c r="D99" s="104">
        <v>550</v>
      </c>
      <c r="E99" s="11"/>
      <c r="F99" s="11"/>
      <c r="G99" s="11"/>
      <c r="H99" s="11"/>
      <c r="I99" s="11"/>
    </row>
    <row r="100" spans="1:9" ht="20.1" customHeight="1">
      <c r="A100" s="11">
        <v>161</v>
      </c>
      <c r="B100" t="s">
        <v>249</v>
      </c>
      <c r="C100" s="121"/>
      <c r="D100" s="104">
        <v>810</v>
      </c>
      <c r="E100" s="11"/>
      <c r="F100" s="11"/>
      <c r="G100" s="11"/>
      <c r="H100" s="11"/>
      <c r="I100" s="11"/>
    </row>
    <row r="101" spans="1:9" ht="20.1" customHeight="1">
      <c r="A101" s="11">
        <v>162</v>
      </c>
      <c r="B101" t="s">
        <v>250</v>
      </c>
      <c r="C101" s="121"/>
      <c r="D101" s="104">
        <v>860</v>
      </c>
      <c r="E101" s="11"/>
      <c r="F101" s="11"/>
      <c r="G101" s="11"/>
      <c r="H101" s="11"/>
      <c r="I101" s="11"/>
    </row>
    <row r="102" spans="1:9" ht="20.1" customHeight="1">
      <c r="A102" s="11">
        <v>163</v>
      </c>
      <c r="B102" t="s">
        <v>251</v>
      </c>
      <c r="C102" s="121"/>
      <c r="D102" s="104">
        <v>480</v>
      </c>
      <c r="E102" s="11"/>
      <c r="F102" s="11"/>
      <c r="G102" s="11"/>
      <c r="H102" s="11"/>
      <c r="I102" s="11"/>
    </row>
    <row r="103" spans="1:9" ht="20.1" customHeight="1">
      <c r="A103" s="11">
        <v>164</v>
      </c>
      <c r="B103" t="s">
        <v>252</v>
      </c>
      <c r="C103" s="121"/>
      <c r="D103" s="104">
        <v>560</v>
      </c>
      <c r="E103" s="11"/>
      <c r="F103" s="11"/>
      <c r="G103" s="11"/>
      <c r="H103" s="11"/>
      <c r="I103" s="11"/>
    </row>
    <row r="104" spans="1:9" ht="20.1" customHeight="1">
      <c r="A104" s="11">
        <v>165</v>
      </c>
      <c r="B104" s="39" t="s">
        <v>253</v>
      </c>
      <c r="C104" s="121"/>
      <c r="D104" s="104">
        <v>860</v>
      </c>
      <c r="E104" s="11"/>
      <c r="F104" s="11"/>
      <c r="G104" s="11"/>
      <c r="H104" s="11"/>
      <c r="I104" s="11"/>
    </row>
    <row r="105" spans="1:9" ht="20.1" customHeight="1">
      <c r="A105" s="11">
        <v>166</v>
      </c>
      <c r="B105" t="s">
        <v>254</v>
      </c>
      <c r="C105" s="121"/>
      <c r="D105" s="134">
        <v>840</v>
      </c>
      <c r="E105" s="11"/>
      <c r="F105" s="11"/>
      <c r="G105" s="11"/>
      <c r="H105" s="11"/>
      <c r="I105" s="11"/>
    </row>
    <row r="106" spans="1:9" ht="20.1" customHeight="1">
      <c r="A106" s="11"/>
      <c r="B106" t="s">
        <v>124</v>
      </c>
      <c r="C106" s="121"/>
      <c r="D106" s="121"/>
      <c r="E106" s="11"/>
      <c r="F106" s="11"/>
      <c r="G106" s="11"/>
      <c r="H106" s="11"/>
      <c r="I106" s="11"/>
    </row>
    <row r="107" spans="1:9" ht="20.1" customHeight="1">
      <c r="A107" s="11"/>
      <c r="B107" t="s">
        <v>126</v>
      </c>
      <c r="C107" s="121"/>
      <c r="D107" s="104">
        <v>500</v>
      </c>
      <c r="E107" s="11"/>
      <c r="F107" s="11"/>
      <c r="G107" s="11"/>
      <c r="H107" s="11"/>
      <c r="I107" s="11"/>
    </row>
    <row r="108" spans="1:9" ht="20.1" customHeight="1">
      <c r="A108" s="11">
        <v>3</v>
      </c>
      <c r="B108" t="s">
        <v>127</v>
      </c>
      <c r="C108" s="121"/>
      <c r="D108" s="104">
        <v>470</v>
      </c>
      <c r="E108" s="11"/>
      <c r="F108" s="11"/>
      <c r="G108" s="11"/>
      <c r="H108" s="11"/>
      <c r="I108" s="11"/>
    </row>
    <row r="109" spans="1:9" ht="20.1" customHeight="1">
      <c r="A109" s="11">
        <v>4</v>
      </c>
      <c r="B109" t="s">
        <v>128</v>
      </c>
      <c r="C109" s="121"/>
      <c r="D109" s="104">
        <v>710</v>
      </c>
      <c r="E109" s="11"/>
      <c r="F109" s="11"/>
      <c r="G109" s="11"/>
      <c r="H109" s="11"/>
      <c r="I109" s="11"/>
    </row>
    <row r="110" spans="1:9" ht="20.1" customHeight="1">
      <c r="A110" s="11">
        <v>5</v>
      </c>
      <c r="B110" t="s">
        <v>129</v>
      </c>
      <c r="C110" s="121"/>
      <c r="D110" s="104">
        <v>450</v>
      </c>
      <c r="E110" s="11"/>
      <c r="F110" s="11"/>
      <c r="G110" s="11"/>
      <c r="H110" s="11"/>
      <c r="I110" s="11"/>
    </row>
    <row r="111" spans="1:9" ht="20.1" customHeight="1">
      <c r="A111" s="11">
        <v>6</v>
      </c>
      <c r="B111" t="s">
        <v>117</v>
      </c>
      <c r="C111" s="121"/>
      <c r="D111" s="104">
        <v>430</v>
      </c>
      <c r="E111" s="11"/>
      <c r="F111" s="11"/>
      <c r="G111" s="11"/>
      <c r="H111" s="11"/>
      <c r="I111" s="11"/>
    </row>
    <row r="112" spans="1:9" ht="20.1" customHeight="1">
      <c r="A112" s="11"/>
      <c r="B112" t="s">
        <v>130</v>
      </c>
      <c r="C112" s="121"/>
      <c r="D112" s="104">
        <v>450</v>
      </c>
      <c r="E112" s="11"/>
      <c r="F112" s="11"/>
      <c r="G112" s="11"/>
      <c r="H112" s="11"/>
      <c r="I112" s="11"/>
    </row>
    <row r="113" spans="1:9" ht="20.1" customHeight="1">
      <c r="A113" s="11">
        <v>7</v>
      </c>
      <c r="B113" s="39" t="s">
        <v>131</v>
      </c>
      <c r="C113" s="121"/>
      <c r="D113" s="104">
        <v>790</v>
      </c>
      <c r="E113" s="11"/>
      <c r="F113" s="11"/>
      <c r="G113" s="11"/>
      <c r="H113" s="11"/>
      <c r="I113" s="11"/>
    </row>
    <row r="114" spans="1:9" ht="20.1" customHeight="1">
      <c r="A114" s="11">
        <v>8</v>
      </c>
      <c r="B114" t="s">
        <v>132</v>
      </c>
      <c r="C114" s="121"/>
      <c r="D114" s="104">
        <v>680</v>
      </c>
      <c r="E114" s="11"/>
      <c r="F114" s="11"/>
      <c r="G114" s="11"/>
      <c r="H114" s="11"/>
      <c r="I114" s="11"/>
    </row>
    <row r="115" spans="1:9" ht="20.1" customHeight="1">
      <c r="A115" s="11">
        <v>9</v>
      </c>
      <c r="B115" t="s">
        <v>133</v>
      </c>
      <c r="C115" s="121"/>
      <c r="D115" s="104">
        <v>390</v>
      </c>
      <c r="E115" s="11"/>
      <c r="F115" s="11"/>
      <c r="G115" s="11"/>
      <c r="H115" s="11"/>
      <c r="I115" s="11"/>
    </row>
    <row r="116" spans="1:9" ht="20.1" customHeight="1">
      <c r="A116" s="11"/>
      <c r="B116" s="39" t="s">
        <v>306</v>
      </c>
      <c r="C116" s="121"/>
      <c r="D116" s="104">
        <v>970</v>
      </c>
      <c r="E116" s="11"/>
      <c r="F116" s="11"/>
      <c r="G116" s="11"/>
      <c r="H116" s="11"/>
      <c r="I116" s="11"/>
    </row>
    <row r="117" spans="1:9" ht="20.1" customHeight="1">
      <c r="A117" s="11">
        <v>10</v>
      </c>
      <c r="B117" t="s">
        <v>134</v>
      </c>
      <c r="C117" s="121"/>
      <c r="D117" s="104">
        <v>510</v>
      </c>
      <c r="E117" s="11"/>
      <c r="F117" s="11"/>
      <c r="G117" s="11"/>
      <c r="H117" s="11"/>
      <c r="I117" s="11"/>
    </row>
    <row r="118" spans="1:9" ht="20.1" customHeight="1">
      <c r="A118" s="11">
        <v>11</v>
      </c>
      <c r="B118" t="s">
        <v>135</v>
      </c>
      <c r="C118" s="121"/>
      <c r="D118" s="104">
        <v>690</v>
      </c>
      <c r="E118" s="11"/>
      <c r="F118" s="11"/>
      <c r="G118" s="11"/>
      <c r="H118" s="11"/>
      <c r="I118" s="11"/>
    </row>
    <row r="119" spans="1:9" ht="20.1" customHeight="1">
      <c r="A119" s="11">
        <v>12</v>
      </c>
      <c r="B119" t="s">
        <v>136</v>
      </c>
      <c r="C119" s="121"/>
      <c r="D119" s="104">
        <v>680</v>
      </c>
      <c r="E119" s="11"/>
      <c r="F119" s="11"/>
      <c r="G119" s="11"/>
      <c r="H119" s="11"/>
      <c r="I119" s="11"/>
    </row>
    <row r="120" spans="1:9" ht="20.1" customHeight="1">
      <c r="A120" s="11"/>
      <c r="B120" s="39" t="s">
        <v>307</v>
      </c>
      <c r="C120" s="121"/>
      <c r="D120" s="104">
        <v>760</v>
      </c>
      <c r="E120" s="11"/>
      <c r="F120" s="11"/>
      <c r="G120" s="11"/>
      <c r="H120" s="11"/>
      <c r="I120" s="11"/>
    </row>
    <row r="121" spans="1:9" ht="20.1" customHeight="1">
      <c r="A121" s="11"/>
      <c r="B121" s="39" t="s">
        <v>308</v>
      </c>
      <c r="C121" s="121"/>
      <c r="D121" s="104">
        <v>800</v>
      </c>
      <c r="E121" s="11"/>
      <c r="F121" s="11"/>
      <c r="G121" s="11"/>
      <c r="H121" s="11"/>
      <c r="I121" s="11"/>
    </row>
    <row r="122" spans="1:9" ht="20.1" customHeight="1">
      <c r="A122" s="11">
        <v>13</v>
      </c>
      <c r="B122" t="s">
        <v>137</v>
      </c>
      <c r="C122" s="121"/>
      <c r="D122" s="104">
        <v>280</v>
      </c>
      <c r="E122" s="11"/>
      <c r="F122" s="11"/>
      <c r="G122" s="11"/>
      <c r="H122" s="11"/>
      <c r="I122" s="11"/>
    </row>
    <row r="123" spans="1:9" ht="20.1" customHeight="1">
      <c r="A123" s="11">
        <v>14</v>
      </c>
      <c r="B123" t="s">
        <v>138</v>
      </c>
      <c r="C123" s="121"/>
      <c r="D123" s="104">
        <v>340</v>
      </c>
      <c r="E123" s="11"/>
      <c r="F123" s="11"/>
      <c r="G123" s="11"/>
      <c r="H123" s="11"/>
      <c r="I123" s="11"/>
    </row>
    <row r="124" spans="1:9" ht="20.1" customHeight="1">
      <c r="A124" s="11">
        <v>15</v>
      </c>
      <c r="B124" t="s">
        <v>139</v>
      </c>
      <c r="C124" s="121"/>
      <c r="D124" s="104">
        <v>540</v>
      </c>
      <c r="E124" s="11"/>
      <c r="F124" s="11"/>
      <c r="G124" s="11"/>
      <c r="H124" s="11"/>
      <c r="I124" s="11"/>
    </row>
    <row r="125" spans="1:9" ht="20.1" customHeight="1">
      <c r="A125" s="11">
        <v>16</v>
      </c>
      <c r="B125" t="s">
        <v>140</v>
      </c>
      <c r="C125" s="121"/>
      <c r="D125" s="104">
        <v>590</v>
      </c>
      <c r="E125" s="11"/>
      <c r="F125" s="11"/>
      <c r="G125" s="11"/>
      <c r="H125" s="11"/>
      <c r="I125" s="11"/>
    </row>
    <row r="126" spans="1:9" ht="20.1" customHeight="1">
      <c r="A126" s="11">
        <v>17</v>
      </c>
      <c r="B126" t="s">
        <v>141</v>
      </c>
      <c r="C126" s="121"/>
      <c r="D126" s="104">
        <v>590</v>
      </c>
      <c r="E126" s="11"/>
      <c r="F126" s="11"/>
      <c r="G126" s="11"/>
      <c r="H126" s="11"/>
      <c r="I126" s="11"/>
    </row>
    <row r="127" spans="1:9" ht="20.1" customHeight="1">
      <c r="A127" s="11">
        <v>18</v>
      </c>
      <c r="B127" t="s">
        <v>142</v>
      </c>
      <c r="C127" s="121"/>
      <c r="D127" s="104">
        <v>410</v>
      </c>
      <c r="E127" s="11"/>
      <c r="F127" s="11"/>
      <c r="G127" s="11"/>
      <c r="H127" s="11"/>
      <c r="I127" s="11"/>
    </row>
    <row r="128" spans="1:9" ht="20.1" customHeight="1">
      <c r="A128" s="11">
        <v>19</v>
      </c>
      <c r="B128" t="s">
        <v>143</v>
      </c>
      <c r="C128" s="121"/>
      <c r="D128" s="104">
        <v>340</v>
      </c>
      <c r="E128" s="11"/>
      <c r="F128" s="11"/>
      <c r="G128" s="11"/>
      <c r="H128" s="11"/>
      <c r="I128" s="11"/>
    </row>
    <row r="129" spans="1:9" ht="20.1" customHeight="1">
      <c r="A129" s="11">
        <v>20</v>
      </c>
      <c r="B129" t="s">
        <v>144</v>
      </c>
      <c r="C129" s="121"/>
      <c r="D129" s="104">
        <v>680</v>
      </c>
      <c r="E129" s="11"/>
      <c r="F129" s="11"/>
      <c r="G129" s="11"/>
      <c r="H129" s="11"/>
      <c r="I129" s="11"/>
    </row>
    <row r="130" spans="1:9" ht="20.1" customHeight="1">
      <c r="A130" s="11">
        <v>21</v>
      </c>
      <c r="B130" t="s">
        <v>145</v>
      </c>
      <c r="C130" s="121"/>
      <c r="D130" s="104">
        <v>730</v>
      </c>
      <c r="E130" s="11"/>
      <c r="F130" s="11"/>
      <c r="G130" s="11"/>
      <c r="H130" s="11"/>
      <c r="I130" s="11"/>
    </row>
    <row r="131" spans="1:9" ht="20.1" customHeight="1">
      <c r="A131" s="11">
        <v>22</v>
      </c>
      <c r="B131" t="s">
        <v>146</v>
      </c>
      <c r="C131" s="121"/>
      <c r="D131" s="104">
        <v>260</v>
      </c>
      <c r="E131" s="11"/>
      <c r="F131" s="11"/>
      <c r="G131" s="11"/>
      <c r="H131" s="11"/>
      <c r="I131" s="11"/>
    </row>
    <row r="132" spans="1:9" ht="20.1" customHeight="1">
      <c r="A132" s="11">
        <v>23</v>
      </c>
      <c r="B132" t="s">
        <v>297</v>
      </c>
      <c r="C132" s="121"/>
      <c r="D132" s="104">
        <v>310</v>
      </c>
      <c r="E132" s="11"/>
      <c r="F132" s="11"/>
      <c r="G132" s="11"/>
      <c r="H132" s="11"/>
      <c r="I132" s="11"/>
    </row>
    <row r="133" spans="1:9" ht="20.1" customHeight="1">
      <c r="A133" s="11">
        <v>24</v>
      </c>
      <c r="B133" t="s">
        <v>118</v>
      </c>
      <c r="C133" s="121"/>
      <c r="D133" s="104">
        <v>350</v>
      </c>
      <c r="E133" s="11"/>
      <c r="F133" s="11"/>
      <c r="G133" s="11"/>
      <c r="H133" s="11"/>
      <c r="I133" s="11"/>
    </row>
    <row r="134" spans="1:9" ht="20.1" customHeight="1">
      <c r="A134" s="11"/>
      <c r="B134" t="s">
        <v>256</v>
      </c>
      <c r="C134" s="121"/>
      <c r="D134" s="104">
        <v>540</v>
      </c>
      <c r="E134" s="11"/>
      <c r="F134" s="11"/>
      <c r="G134" s="11"/>
      <c r="H134" s="11"/>
      <c r="I134" s="11"/>
    </row>
    <row r="135" spans="1:9" ht="20.1" customHeight="1">
      <c r="A135" s="11">
        <v>25</v>
      </c>
      <c r="B135" t="s">
        <v>147</v>
      </c>
      <c r="C135" s="121"/>
      <c r="D135" s="104">
        <v>530</v>
      </c>
      <c r="E135" s="11"/>
      <c r="F135" s="11"/>
      <c r="G135" s="11"/>
      <c r="H135" s="11"/>
      <c r="I135" s="11"/>
    </row>
    <row r="136" spans="1:9" ht="20.1" customHeight="1">
      <c r="A136" s="11">
        <v>26</v>
      </c>
      <c r="B136" t="s">
        <v>148</v>
      </c>
      <c r="C136" s="121"/>
      <c r="D136" s="104">
        <v>640</v>
      </c>
      <c r="E136" s="11"/>
      <c r="F136" s="11"/>
      <c r="G136" s="11"/>
      <c r="H136" s="11"/>
      <c r="I136" s="11"/>
    </row>
    <row r="137" spans="1:9" ht="20.1" customHeight="1">
      <c r="A137" s="11">
        <v>27</v>
      </c>
      <c r="B137" t="s">
        <v>149</v>
      </c>
      <c r="C137" s="121"/>
      <c r="D137" s="104">
        <v>280</v>
      </c>
      <c r="E137" s="11"/>
      <c r="F137" s="11"/>
      <c r="G137" s="11"/>
      <c r="H137" s="11"/>
      <c r="I137" s="11"/>
    </row>
    <row r="138" spans="1:9" ht="20.1" customHeight="1">
      <c r="A138" s="11">
        <v>28</v>
      </c>
      <c r="B138" t="s">
        <v>150</v>
      </c>
      <c r="C138" s="121"/>
      <c r="D138" s="104">
        <v>650</v>
      </c>
      <c r="E138" s="11"/>
      <c r="F138" s="11"/>
      <c r="G138" s="11"/>
      <c r="H138" s="11"/>
      <c r="I138" s="11"/>
    </row>
    <row r="139" spans="1:9" ht="20.1" customHeight="1">
      <c r="A139" s="11">
        <v>29</v>
      </c>
      <c r="B139" s="39" t="s">
        <v>151</v>
      </c>
      <c r="C139" s="121"/>
      <c r="D139" s="104">
        <v>540</v>
      </c>
      <c r="E139" s="11"/>
      <c r="F139" s="11"/>
      <c r="G139" s="11"/>
      <c r="H139" s="11"/>
      <c r="I139" s="11"/>
    </row>
    <row r="140" spans="1:9" ht="20.1" customHeight="1">
      <c r="A140" s="11">
        <v>30</v>
      </c>
      <c r="B140" t="s">
        <v>152</v>
      </c>
      <c r="E140" s="11"/>
      <c r="F140" s="11"/>
      <c r="G140" s="11"/>
      <c r="H140" s="11"/>
      <c r="I140" s="11"/>
    </row>
    <row r="141" spans="1:9" ht="20.1" customHeight="1">
      <c r="A141" s="11">
        <v>31</v>
      </c>
      <c r="B141" t="s">
        <v>153</v>
      </c>
      <c r="C141" s="121"/>
      <c r="D141" s="104">
        <v>300</v>
      </c>
      <c r="E141" s="11"/>
      <c r="F141" s="11"/>
      <c r="G141" s="11"/>
      <c r="H141" s="11"/>
      <c r="I141" s="11"/>
    </row>
    <row r="142" spans="1:9" ht="20.1" customHeight="1">
      <c r="A142" s="11">
        <v>32</v>
      </c>
      <c r="B142" t="s">
        <v>154</v>
      </c>
      <c r="C142" s="121"/>
      <c r="D142" s="104">
        <v>1280</v>
      </c>
      <c r="E142" s="11"/>
      <c r="F142" s="11"/>
      <c r="G142" s="11"/>
      <c r="H142" s="11"/>
      <c r="I142" s="11"/>
    </row>
    <row r="143" spans="1:9" ht="20.1" customHeight="1">
      <c r="A143" s="11"/>
      <c r="B143" t="s">
        <v>155</v>
      </c>
      <c r="C143" s="121"/>
      <c r="D143" s="104">
        <v>1190</v>
      </c>
      <c r="E143" s="11"/>
      <c r="F143" s="11"/>
      <c r="G143" s="11"/>
      <c r="H143" s="11"/>
      <c r="I143" s="11"/>
    </row>
    <row r="144" spans="1:9" ht="20.1" customHeight="1">
      <c r="A144" s="11">
        <v>33</v>
      </c>
      <c r="B144" t="s">
        <v>156</v>
      </c>
      <c r="D144" s="104">
        <v>530</v>
      </c>
      <c r="E144" s="11"/>
      <c r="F144" s="11"/>
      <c r="G144" s="11"/>
      <c r="H144" s="11"/>
      <c r="I144" s="11"/>
    </row>
    <row r="145" spans="1:9" ht="20.1" customHeight="1">
      <c r="A145" s="11">
        <v>34</v>
      </c>
      <c r="B145" t="s">
        <v>157</v>
      </c>
      <c r="C145" s="121"/>
      <c r="D145" s="104">
        <v>450</v>
      </c>
      <c r="E145" s="11"/>
      <c r="F145" s="11"/>
      <c r="G145" s="11"/>
      <c r="H145" s="11"/>
      <c r="I145" s="11"/>
    </row>
    <row r="146" spans="1:9" ht="20.1" customHeight="1">
      <c r="A146" s="11">
        <v>35</v>
      </c>
      <c r="B146" t="s">
        <v>298</v>
      </c>
      <c r="C146" s="121"/>
      <c r="D146" s="134">
        <v>480</v>
      </c>
      <c r="E146" s="11"/>
      <c r="F146" s="11"/>
      <c r="G146" s="11"/>
      <c r="H146" s="11"/>
      <c r="I146" s="11"/>
    </row>
    <row r="147" spans="1:9" ht="20.1" customHeight="1">
      <c r="A147" s="11">
        <v>36</v>
      </c>
      <c r="B147" t="s">
        <v>22</v>
      </c>
      <c r="C147" s="121"/>
      <c r="D147" s="104">
        <v>850</v>
      </c>
      <c r="E147" s="11"/>
      <c r="F147" s="11"/>
      <c r="G147" s="11"/>
      <c r="H147" s="11"/>
      <c r="I147" s="11"/>
    </row>
    <row r="148" spans="1:9" ht="20.1" customHeight="1">
      <c r="A148" s="11">
        <v>37</v>
      </c>
      <c r="B148" t="s">
        <v>158</v>
      </c>
      <c r="C148" s="121"/>
      <c r="D148" s="104">
        <v>530</v>
      </c>
      <c r="E148" s="11"/>
      <c r="F148" s="11"/>
      <c r="G148" s="11"/>
      <c r="H148" s="11"/>
      <c r="I148" s="11"/>
    </row>
    <row r="149" spans="1:9" ht="20.1" customHeight="1">
      <c r="A149" s="11">
        <v>38</v>
      </c>
      <c r="B149" t="s">
        <v>159</v>
      </c>
      <c r="C149" s="121"/>
      <c r="D149" s="104">
        <v>440</v>
      </c>
      <c r="E149" s="11"/>
      <c r="F149" s="11"/>
      <c r="G149" s="11"/>
      <c r="H149" s="11"/>
      <c r="I149" s="11"/>
    </row>
    <row r="150" spans="1:9" ht="20.1" customHeight="1">
      <c r="A150" s="11">
        <v>39</v>
      </c>
      <c r="B150" t="s">
        <v>160</v>
      </c>
      <c r="C150" s="121"/>
      <c r="D150" s="104">
        <v>750</v>
      </c>
      <c r="E150" s="11"/>
      <c r="F150" s="11"/>
      <c r="G150" s="11"/>
      <c r="H150" s="11"/>
      <c r="I150" s="11"/>
    </row>
    <row r="151" spans="1:9" ht="20.1" customHeight="1">
      <c r="A151" s="11">
        <v>40</v>
      </c>
      <c r="B151" t="s">
        <v>161</v>
      </c>
      <c r="C151" s="121"/>
      <c r="D151" s="104">
        <v>620</v>
      </c>
      <c r="E151" s="11"/>
      <c r="F151" s="11"/>
      <c r="G151" s="11"/>
      <c r="H151" s="11"/>
      <c r="I151" s="11"/>
    </row>
    <row r="152" spans="1:9" ht="20.1" customHeight="1">
      <c r="A152" s="11">
        <v>42</v>
      </c>
      <c r="B152" t="s">
        <v>162</v>
      </c>
      <c r="C152" s="121"/>
      <c r="D152" s="104">
        <v>670</v>
      </c>
      <c r="E152" s="11"/>
      <c r="F152" s="11"/>
      <c r="G152" s="11"/>
      <c r="H152" s="11"/>
      <c r="I152" s="11"/>
    </row>
    <row r="153" spans="1:9" ht="20.1" customHeight="1">
      <c r="A153" s="11">
        <v>44</v>
      </c>
      <c r="B153" t="s">
        <v>163</v>
      </c>
      <c r="C153" s="121"/>
      <c r="D153" s="104">
        <v>750</v>
      </c>
      <c r="E153" s="11"/>
      <c r="F153" s="11"/>
      <c r="G153" s="11"/>
      <c r="H153" s="11"/>
      <c r="I153" s="11"/>
    </row>
    <row r="154" spans="1:9" ht="20.1" customHeight="1">
      <c r="A154" s="11">
        <v>45</v>
      </c>
      <c r="B154" t="s">
        <v>164</v>
      </c>
      <c r="C154" s="121"/>
      <c r="D154" s="104">
        <v>720</v>
      </c>
      <c r="E154" s="11"/>
      <c r="F154" s="11"/>
      <c r="G154" s="11"/>
      <c r="H154" s="11"/>
      <c r="I154" s="11"/>
    </row>
    <row r="155" spans="1:9" ht="20.1" customHeight="1">
      <c r="A155" s="11">
        <v>47</v>
      </c>
      <c r="B155" t="s">
        <v>165</v>
      </c>
      <c r="C155" s="121"/>
      <c r="D155" s="104">
        <v>520</v>
      </c>
      <c r="E155" s="11"/>
      <c r="F155" s="11"/>
      <c r="G155" s="11"/>
      <c r="H155" s="11"/>
      <c r="I155" s="11"/>
    </row>
    <row r="156" spans="1:9" ht="20.1" customHeight="1">
      <c r="A156" s="11"/>
      <c r="B156" t="s">
        <v>166</v>
      </c>
      <c r="C156" s="121"/>
      <c r="D156" s="104">
        <v>730</v>
      </c>
      <c r="E156" s="11"/>
      <c r="F156" s="11"/>
      <c r="G156" s="11"/>
      <c r="H156" s="11"/>
      <c r="I156" s="11"/>
    </row>
    <row r="157" spans="1:9" ht="20.1" customHeight="1">
      <c r="A157" s="11">
        <v>48</v>
      </c>
      <c r="B157" t="s">
        <v>167</v>
      </c>
      <c r="C157" s="121"/>
      <c r="D157" s="104">
        <v>430</v>
      </c>
      <c r="E157" s="11"/>
      <c r="F157" s="11"/>
      <c r="G157" s="11"/>
      <c r="H157" s="11"/>
      <c r="I157" s="11"/>
    </row>
    <row r="158" spans="1:9" ht="20.1" customHeight="1">
      <c r="A158" s="11">
        <v>49</v>
      </c>
      <c r="B158" t="s">
        <v>168</v>
      </c>
      <c r="C158" s="121"/>
      <c r="D158" s="104">
        <v>530</v>
      </c>
      <c r="E158" s="11"/>
      <c r="F158" s="11"/>
      <c r="G158" s="11"/>
      <c r="H158" s="11"/>
      <c r="I158" s="11"/>
    </row>
    <row r="159" spans="1:9" ht="20.1" customHeight="1">
      <c r="A159" s="11">
        <v>50</v>
      </c>
      <c r="B159" t="s">
        <v>169</v>
      </c>
      <c r="C159" s="121"/>
      <c r="D159" s="104">
        <v>760</v>
      </c>
      <c r="E159" s="11"/>
      <c r="F159" s="11"/>
      <c r="G159" s="11"/>
      <c r="H159" s="11"/>
      <c r="I159" s="11"/>
    </row>
    <row r="160" spans="1:9" ht="20.1" customHeight="1">
      <c r="A160" s="11">
        <v>51</v>
      </c>
      <c r="B160" t="s">
        <v>170</v>
      </c>
      <c r="C160" s="121"/>
      <c r="D160" s="104">
        <v>450</v>
      </c>
      <c r="E160" s="11"/>
      <c r="F160" s="11"/>
      <c r="G160" s="11"/>
      <c r="H160" s="11"/>
      <c r="I160" s="11"/>
    </row>
    <row r="161" spans="1:9" ht="20.1" customHeight="1">
      <c r="A161" s="11">
        <v>52</v>
      </c>
      <c r="B161" t="s">
        <v>171</v>
      </c>
      <c r="C161" s="121"/>
      <c r="D161" s="104">
        <v>710</v>
      </c>
      <c r="E161" s="11"/>
      <c r="F161" s="11"/>
      <c r="G161" s="11"/>
      <c r="H161" s="11"/>
      <c r="I161" s="11"/>
    </row>
    <row r="162" spans="1:9" ht="20.1" customHeight="1">
      <c r="A162" s="11">
        <v>53</v>
      </c>
      <c r="B162" t="s">
        <v>172</v>
      </c>
      <c r="C162" s="121"/>
      <c r="D162" s="104">
        <v>990</v>
      </c>
      <c r="E162" s="11"/>
      <c r="F162" s="11"/>
      <c r="G162" s="11"/>
      <c r="H162" s="11"/>
      <c r="I162" s="11"/>
    </row>
    <row r="163" spans="1:9" ht="20.1" customHeight="1">
      <c r="A163" s="11">
        <v>54</v>
      </c>
      <c r="B163" t="s">
        <v>173</v>
      </c>
      <c r="C163" s="121"/>
      <c r="D163" s="104">
        <v>500</v>
      </c>
      <c r="E163" s="11"/>
      <c r="F163" s="11"/>
      <c r="G163" s="11"/>
      <c r="H163" s="11"/>
      <c r="I163" s="11"/>
    </row>
    <row r="164" spans="1:9" ht="20.1" customHeight="1">
      <c r="A164" s="11">
        <v>55</v>
      </c>
      <c r="B164" t="s">
        <v>174</v>
      </c>
      <c r="C164" s="121"/>
      <c r="D164" s="104">
        <v>570</v>
      </c>
      <c r="E164" s="11"/>
      <c r="F164" s="11"/>
      <c r="G164" s="11"/>
      <c r="H164" s="11"/>
      <c r="I164" s="11"/>
    </row>
    <row r="165" spans="1:9" ht="20.1" customHeight="1">
      <c r="A165" s="11">
        <v>56</v>
      </c>
      <c r="B165" t="s">
        <v>175</v>
      </c>
      <c r="C165" s="121"/>
      <c r="D165" s="104">
        <v>980</v>
      </c>
      <c r="E165" s="11"/>
      <c r="F165" s="11"/>
      <c r="G165" s="11"/>
      <c r="H165" s="11"/>
      <c r="I165" s="11"/>
    </row>
    <row r="166" spans="1:9" ht="20.1" customHeight="1">
      <c r="A166" s="11">
        <v>57</v>
      </c>
      <c r="B166" t="s">
        <v>263</v>
      </c>
      <c r="C166" s="121"/>
      <c r="D166" s="134">
        <v>1280</v>
      </c>
      <c r="E166" s="11"/>
      <c r="F166" s="11"/>
      <c r="G166" s="11"/>
      <c r="H166" s="11"/>
      <c r="I166" s="11"/>
    </row>
    <row r="167" spans="1:9" ht="20.1" customHeight="1">
      <c r="A167" s="11"/>
      <c r="B167" t="s">
        <v>299</v>
      </c>
      <c r="C167" s="121"/>
      <c r="D167" s="134">
        <v>1110</v>
      </c>
      <c r="E167" s="11"/>
      <c r="F167" s="11"/>
      <c r="G167" s="11"/>
      <c r="H167" s="11"/>
      <c r="I167" s="11"/>
    </row>
    <row r="168" spans="1:9" ht="20.1" customHeight="1">
      <c r="A168" s="11">
        <v>58</v>
      </c>
      <c r="B168" t="s">
        <v>300</v>
      </c>
      <c r="C168" s="121"/>
      <c r="D168" s="134">
        <v>1120</v>
      </c>
      <c r="E168" s="11"/>
      <c r="F168" s="11"/>
      <c r="G168" s="11"/>
      <c r="H168" s="11"/>
      <c r="I168" s="11"/>
    </row>
    <row r="169" spans="1:9" ht="20.1" customHeight="1">
      <c r="A169" s="11">
        <v>59</v>
      </c>
      <c r="B169" t="s">
        <v>176</v>
      </c>
      <c r="C169" s="121"/>
      <c r="D169" s="134">
        <v>720</v>
      </c>
      <c r="E169" s="11"/>
      <c r="F169" s="11"/>
      <c r="G169" s="11"/>
      <c r="H169" s="11"/>
      <c r="I169" s="11"/>
    </row>
    <row r="170" spans="1:9" ht="20.1" customHeight="1">
      <c r="A170" s="11">
        <v>60</v>
      </c>
      <c r="B170" s="39" t="s">
        <v>151</v>
      </c>
      <c r="C170" s="121"/>
      <c r="D170" s="104">
        <v>720</v>
      </c>
      <c r="E170" s="11"/>
      <c r="F170" s="11"/>
      <c r="G170" s="11"/>
      <c r="H170" s="11"/>
      <c r="I170" s="11"/>
    </row>
    <row r="171" spans="1:9" ht="20.1" customHeight="1">
      <c r="A171" s="11">
        <v>61</v>
      </c>
      <c r="B171" t="s">
        <v>177</v>
      </c>
      <c r="E171" s="11"/>
      <c r="F171" s="11"/>
      <c r="G171" s="11"/>
      <c r="H171" s="11"/>
      <c r="I171" s="11"/>
    </row>
    <row r="172" spans="1:9" ht="20.1" customHeight="1">
      <c r="A172" s="11">
        <v>62</v>
      </c>
      <c r="B172" t="s">
        <v>178</v>
      </c>
      <c r="C172" s="121"/>
      <c r="D172" s="104">
        <v>500</v>
      </c>
      <c r="E172" s="11"/>
      <c r="F172" s="11"/>
      <c r="G172" s="11"/>
      <c r="H172" s="11"/>
      <c r="I172" s="11"/>
    </row>
    <row r="173" spans="1:9" ht="20.1" customHeight="1">
      <c r="A173" s="11">
        <v>63</v>
      </c>
      <c r="B173" t="s">
        <v>179</v>
      </c>
      <c r="C173" s="121"/>
      <c r="D173" s="104">
        <v>510</v>
      </c>
      <c r="E173" s="11"/>
      <c r="F173" s="11"/>
      <c r="G173" s="11"/>
      <c r="H173" s="11"/>
      <c r="I173" s="11"/>
    </row>
    <row r="174" spans="1:9" ht="20.1" customHeight="1">
      <c r="A174" s="11">
        <v>64</v>
      </c>
      <c r="B174" t="s">
        <v>180</v>
      </c>
      <c r="C174" s="121"/>
      <c r="D174" s="104">
        <v>520</v>
      </c>
      <c r="E174" s="11"/>
      <c r="F174" s="11"/>
      <c r="G174" s="11"/>
      <c r="H174" s="11"/>
      <c r="I174" s="11"/>
    </row>
    <row r="175" spans="1:9" ht="20.1" customHeight="1">
      <c r="A175" s="11">
        <v>65</v>
      </c>
      <c r="B175" t="s">
        <v>181</v>
      </c>
      <c r="C175" s="121"/>
      <c r="D175" s="104">
        <v>900</v>
      </c>
      <c r="E175" s="11"/>
      <c r="F175" s="11"/>
      <c r="G175" s="11"/>
      <c r="H175" s="11"/>
      <c r="I175" s="11"/>
    </row>
    <row r="176" spans="1:9" ht="20.1" customHeight="1">
      <c r="A176" s="11">
        <v>66</v>
      </c>
      <c r="B176" t="s">
        <v>182</v>
      </c>
      <c r="C176" s="121"/>
      <c r="D176" s="104">
        <v>610</v>
      </c>
      <c r="E176" s="11"/>
      <c r="F176" s="11"/>
      <c r="G176" s="11"/>
      <c r="H176" s="11"/>
      <c r="I176" s="11"/>
    </row>
    <row r="177" spans="1:9" ht="20.1" customHeight="1">
      <c r="A177" s="11">
        <v>67</v>
      </c>
      <c r="B177" t="s">
        <v>264</v>
      </c>
      <c r="C177" s="121"/>
      <c r="D177" s="104">
        <v>590</v>
      </c>
      <c r="E177" s="11"/>
      <c r="F177" s="11"/>
      <c r="G177" s="11"/>
      <c r="H177" s="11"/>
      <c r="I177" s="11"/>
    </row>
    <row r="178" spans="1:9" ht="20.1" customHeight="1">
      <c r="A178" s="11">
        <v>69</v>
      </c>
      <c r="B178" t="s">
        <v>184</v>
      </c>
      <c r="C178" s="121"/>
      <c r="D178" s="104">
        <v>630</v>
      </c>
      <c r="E178" s="11"/>
      <c r="F178" s="11"/>
      <c r="G178" s="11"/>
      <c r="H178" s="11"/>
      <c r="I178" s="11"/>
    </row>
    <row r="179" spans="1:9" ht="20.1" customHeight="1">
      <c r="A179" s="11">
        <v>70</v>
      </c>
      <c r="B179" s="39" t="s">
        <v>185</v>
      </c>
      <c r="C179" s="121"/>
      <c r="D179" s="104">
        <v>1160</v>
      </c>
      <c r="E179" s="11"/>
      <c r="F179" s="11"/>
      <c r="G179" s="11"/>
      <c r="H179" s="11"/>
      <c r="I179" s="11"/>
    </row>
    <row r="180" spans="1:9" ht="20.1" customHeight="1">
      <c r="A180" s="11">
        <v>71</v>
      </c>
      <c r="B180" t="s">
        <v>57</v>
      </c>
      <c r="C180" s="121"/>
      <c r="D180" s="104">
        <v>330</v>
      </c>
      <c r="E180" s="11"/>
      <c r="F180" s="11"/>
      <c r="G180" s="11"/>
      <c r="H180" s="11"/>
      <c r="I180" s="11"/>
    </row>
    <row r="181" spans="1:9" ht="20.1" customHeight="1">
      <c r="A181" s="11">
        <v>72</v>
      </c>
      <c r="B181" t="s">
        <v>186</v>
      </c>
      <c r="C181" s="121"/>
      <c r="D181" s="104">
        <v>490</v>
      </c>
      <c r="E181" s="11"/>
      <c r="F181" s="11"/>
      <c r="G181" s="11"/>
      <c r="H181" s="11"/>
      <c r="I181" s="11"/>
    </row>
    <row r="182" spans="1:9" ht="20.1" customHeight="1">
      <c r="A182" s="11">
        <v>74</v>
      </c>
      <c r="B182" t="s">
        <v>187</v>
      </c>
      <c r="C182" s="121"/>
      <c r="D182" s="104">
        <v>520</v>
      </c>
      <c r="E182" s="11"/>
      <c r="F182" s="11"/>
      <c r="G182" s="11"/>
      <c r="H182" s="11"/>
      <c r="I182" s="11"/>
    </row>
    <row r="183" spans="1:9" ht="20.1" customHeight="1">
      <c r="A183" s="11">
        <v>75</v>
      </c>
      <c r="B183" t="s">
        <v>188</v>
      </c>
      <c r="C183" s="121"/>
      <c r="D183" s="104">
        <v>590</v>
      </c>
      <c r="E183" s="11"/>
      <c r="F183" s="11"/>
      <c r="G183" s="11"/>
      <c r="H183" s="11"/>
      <c r="I183" s="11"/>
    </row>
    <row r="184" spans="1:9" ht="20.1" customHeight="1">
      <c r="A184" s="11">
        <v>76</v>
      </c>
      <c r="B184" t="s">
        <v>189</v>
      </c>
      <c r="C184" s="121"/>
      <c r="D184" s="104">
        <v>1220</v>
      </c>
      <c r="E184" s="11"/>
      <c r="F184" s="11"/>
      <c r="G184" s="11"/>
      <c r="H184" s="11"/>
      <c r="I184" s="11"/>
    </row>
    <row r="185" spans="1:9" ht="20.1" customHeight="1">
      <c r="A185" s="11">
        <v>78</v>
      </c>
      <c r="B185" t="s">
        <v>190</v>
      </c>
      <c r="C185" s="121"/>
      <c r="D185" s="134">
        <v>820</v>
      </c>
      <c r="E185" s="11"/>
      <c r="F185" s="11"/>
      <c r="G185" s="11"/>
      <c r="H185" s="11"/>
      <c r="I185" s="11"/>
    </row>
    <row r="186" spans="1:9" ht="20.1" customHeight="1">
      <c r="A186" s="11"/>
      <c r="B186" t="s">
        <v>212</v>
      </c>
      <c r="C186" s="121"/>
      <c r="D186" s="134">
        <v>690</v>
      </c>
      <c r="E186" s="11"/>
      <c r="F186" s="11"/>
      <c r="G186" s="11"/>
      <c r="H186" s="11"/>
      <c r="I186" s="11"/>
    </row>
    <row r="187" spans="1:9" ht="20.1" customHeight="1">
      <c r="A187" s="11">
        <v>79</v>
      </c>
      <c r="B187" t="s">
        <v>191</v>
      </c>
      <c r="C187" s="121"/>
      <c r="D187" s="104">
        <v>960</v>
      </c>
      <c r="E187" s="11"/>
      <c r="F187" s="11"/>
      <c r="G187" s="11"/>
      <c r="H187" s="11"/>
      <c r="I187" s="11"/>
    </row>
    <row r="188" spans="1:9" ht="20.1" customHeight="1">
      <c r="A188" s="11">
        <v>80</v>
      </c>
      <c r="B188" t="s">
        <v>192</v>
      </c>
      <c r="C188" s="121"/>
      <c r="D188" s="104">
        <v>670</v>
      </c>
      <c r="E188" s="11"/>
      <c r="F188" s="11"/>
      <c r="G188" s="11"/>
      <c r="H188" s="11"/>
      <c r="I188" s="11"/>
    </row>
    <row r="189" spans="1:9" ht="20.1" customHeight="1">
      <c r="A189" s="11">
        <v>81</v>
      </c>
      <c r="B189" t="s">
        <v>301</v>
      </c>
      <c r="C189" s="121"/>
      <c r="D189" s="104">
        <v>360</v>
      </c>
      <c r="E189" s="11"/>
      <c r="F189" s="11"/>
      <c r="G189" s="11"/>
      <c r="H189" s="11"/>
      <c r="I189" s="11"/>
    </row>
    <row r="190" spans="1:9" ht="20.1" customHeight="1">
      <c r="A190" s="11">
        <v>82</v>
      </c>
      <c r="B190" t="s">
        <v>193</v>
      </c>
      <c r="C190" s="121"/>
      <c r="D190" s="104">
        <v>790</v>
      </c>
      <c r="E190" s="11"/>
      <c r="F190" s="11"/>
      <c r="G190" s="11"/>
      <c r="H190" s="11"/>
      <c r="I190" s="11"/>
    </row>
    <row r="191" spans="1:9" ht="20.1" customHeight="1">
      <c r="A191" s="11">
        <v>83</v>
      </c>
      <c r="B191" t="s">
        <v>194</v>
      </c>
      <c r="C191" s="121"/>
      <c r="D191" s="104">
        <v>1000</v>
      </c>
      <c r="E191" s="11"/>
      <c r="F191" s="11"/>
      <c r="G191" s="11"/>
      <c r="H191" s="11"/>
      <c r="I191" s="11"/>
    </row>
    <row r="192" spans="1:9" ht="20.1" customHeight="1">
      <c r="A192" s="11">
        <v>84</v>
      </c>
      <c r="B192" t="s">
        <v>195</v>
      </c>
      <c r="C192" s="121"/>
      <c r="D192" s="104">
        <v>800</v>
      </c>
      <c r="E192" s="11"/>
      <c r="F192" s="11"/>
      <c r="G192" s="11"/>
      <c r="H192" s="11"/>
      <c r="I192" s="11"/>
    </row>
    <row r="193" spans="1:9" ht="20.1" customHeight="1">
      <c r="A193" s="11">
        <v>85</v>
      </c>
      <c r="B193" t="s">
        <v>196</v>
      </c>
      <c r="C193" s="121"/>
      <c r="D193" s="104">
        <v>960</v>
      </c>
      <c r="E193" s="11"/>
      <c r="F193" s="11"/>
      <c r="G193" s="11"/>
      <c r="H193" s="11"/>
      <c r="I193" s="11"/>
    </row>
    <row r="194" spans="1:9" ht="20.1" customHeight="1">
      <c r="A194" s="11">
        <v>87</v>
      </c>
      <c r="B194" t="s">
        <v>198</v>
      </c>
      <c r="C194" s="121"/>
      <c r="D194" s="104">
        <v>470</v>
      </c>
      <c r="E194" s="11"/>
      <c r="F194" s="11"/>
      <c r="G194" s="11"/>
      <c r="H194" s="11"/>
      <c r="I194" s="11"/>
    </row>
    <row r="195" spans="1:9" ht="20.1" customHeight="1">
      <c r="A195" s="11">
        <v>88</v>
      </c>
      <c r="B195" t="s">
        <v>199</v>
      </c>
      <c r="C195" s="121"/>
      <c r="D195" s="134">
        <v>970</v>
      </c>
      <c r="E195" s="11"/>
      <c r="F195" s="11"/>
      <c r="G195" s="11"/>
      <c r="H195" s="11"/>
      <c r="I195" s="11"/>
    </row>
    <row r="196" spans="1:9" ht="20.1" customHeight="1">
      <c r="A196" s="11">
        <v>89</v>
      </c>
      <c r="B196" t="s">
        <v>200</v>
      </c>
      <c r="C196" s="121"/>
      <c r="D196" s="134">
        <v>450</v>
      </c>
      <c r="E196" s="11"/>
      <c r="F196" s="11"/>
      <c r="G196" s="11"/>
      <c r="H196" s="11"/>
      <c r="I196" s="11"/>
    </row>
    <row r="197" spans="1:9" ht="20.1" customHeight="1">
      <c r="A197" s="11">
        <v>90</v>
      </c>
      <c r="B197" s="39" t="s">
        <v>201</v>
      </c>
      <c r="C197" s="121"/>
      <c r="D197" s="104">
        <v>580</v>
      </c>
      <c r="E197" s="11"/>
      <c r="F197" s="11"/>
      <c r="G197" s="11"/>
      <c r="H197" s="11"/>
      <c r="I197" s="11"/>
    </row>
    <row r="198" spans="1:9" ht="20.1" customHeight="1">
      <c r="A198" s="11">
        <v>91</v>
      </c>
      <c r="B198" t="s">
        <v>183</v>
      </c>
      <c r="C198" s="121"/>
      <c r="D198" s="104">
        <v>530</v>
      </c>
      <c r="E198" s="11"/>
      <c r="F198" s="11"/>
      <c r="G198" s="11"/>
      <c r="H198" s="11"/>
      <c r="I198" s="11"/>
    </row>
    <row r="199" spans="1:9" ht="20.1" customHeight="1">
      <c r="A199" s="11">
        <v>93</v>
      </c>
      <c r="B199" t="s">
        <v>257</v>
      </c>
      <c r="C199" s="121"/>
      <c r="D199" s="104">
        <v>690</v>
      </c>
      <c r="E199" s="11"/>
      <c r="F199" s="11"/>
      <c r="G199" s="11"/>
      <c r="H199" s="11"/>
      <c r="I199" s="11"/>
    </row>
    <row r="200" spans="1:9" ht="20.1" customHeight="1">
      <c r="A200" s="11">
        <v>94</v>
      </c>
      <c r="B200" t="s">
        <v>202</v>
      </c>
      <c r="C200" s="121"/>
      <c r="D200" s="104">
        <v>1030</v>
      </c>
      <c r="E200" s="11"/>
      <c r="F200" s="11"/>
      <c r="G200" s="11"/>
      <c r="H200" s="11"/>
      <c r="I200" s="11"/>
    </row>
    <row r="201" spans="1:9" ht="20.1" customHeight="1">
      <c r="A201" s="11">
        <v>95</v>
      </c>
      <c r="B201" t="s">
        <v>203</v>
      </c>
      <c r="C201" s="121"/>
      <c r="D201" s="104">
        <v>280</v>
      </c>
      <c r="E201" s="11"/>
      <c r="F201" s="11"/>
      <c r="G201" s="11"/>
      <c r="H201" s="11"/>
      <c r="I201" s="11"/>
    </row>
    <row r="202" spans="1:9" ht="20.1" customHeight="1">
      <c r="A202" s="11"/>
      <c r="B202" t="s">
        <v>258</v>
      </c>
      <c r="C202" s="121"/>
      <c r="D202" s="104">
        <v>1220</v>
      </c>
      <c r="E202" s="11"/>
      <c r="F202" s="11"/>
      <c r="G202" s="11"/>
      <c r="H202" s="11"/>
      <c r="I202" s="11"/>
    </row>
    <row r="203" spans="1:9" ht="20.1" customHeight="1">
      <c r="A203" s="11">
        <v>96</v>
      </c>
      <c r="B203" t="s">
        <v>204</v>
      </c>
      <c r="C203" s="121"/>
      <c r="D203" s="104">
        <v>970</v>
      </c>
      <c r="E203" s="11"/>
      <c r="F203" s="11"/>
      <c r="G203" s="11"/>
      <c r="H203" s="11"/>
      <c r="I203" s="11"/>
    </row>
    <row r="204" spans="1:9" ht="20.1" customHeight="1">
      <c r="A204" s="11">
        <v>97</v>
      </c>
      <c r="B204" t="s">
        <v>302</v>
      </c>
      <c r="C204" s="121"/>
      <c r="D204" s="104">
        <v>880</v>
      </c>
      <c r="E204" s="11"/>
      <c r="F204" s="11"/>
      <c r="G204" s="11"/>
      <c r="H204" s="11"/>
      <c r="I204" s="11"/>
    </row>
    <row r="205" spans="1:9" ht="20.1" customHeight="1">
      <c r="A205" s="11">
        <v>98</v>
      </c>
      <c r="B205" t="s">
        <v>205</v>
      </c>
      <c r="C205" s="121"/>
      <c r="D205" s="134">
        <v>880</v>
      </c>
      <c r="E205" s="11"/>
      <c r="F205" s="11"/>
      <c r="G205" s="11"/>
      <c r="H205" s="11"/>
      <c r="I205" s="11"/>
    </row>
    <row r="206" spans="1:9" ht="20.1" customHeight="1">
      <c r="A206" s="11">
        <v>99</v>
      </c>
      <c r="B206" t="s">
        <v>206</v>
      </c>
      <c r="C206" s="121"/>
      <c r="D206" s="104">
        <v>380</v>
      </c>
      <c r="E206" s="11"/>
      <c r="F206" s="11"/>
      <c r="G206" s="11"/>
      <c r="H206" s="11"/>
      <c r="I206" s="11"/>
    </row>
    <row r="207" spans="1:9" ht="20.1" customHeight="1">
      <c r="A207" s="11">
        <v>101</v>
      </c>
      <c r="B207" t="s">
        <v>207</v>
      </c>
      <c r="C207" s="121"/>
      <c r="D207" s="104">
        <v>880</v>
      </c>
      <c r="E207" s="11"/>
      <c r="F207" s="11"/>
      <c r="G207" s="11"/>
      <c r="H207" s="11"/>
      <c r="I207" s="11"/>
    </row>
    <row r="208" spans="1:9" ht="20.1" customHeight="1">
      <c r="A208" s="11">
        <v>103</v>
      </c>
      <c r="B208" t="s">
        <v>208</v>
      </c>
      <c r="C208" s="121"/>
      <c r="D208" s="104">
        <v>750</v>
      </c>
      <c r="E208" s="11"/>
      <c r="F208" s="11"/>
      <c r="G208" s="11"/>
      <c r="H208" s="11"/>
      <c r="I208" s="11"/>
    </row>
    <row r="209" spans="1:9" ht="20.1" customHeight="1">
      <c r="A209" s="11">
        <v>104</v>
      </c>
      <c r="B209" t="s">
        <v>209</v>
      </c>
      <c r="C209" s="121"/>
      <c r="D209" s="134">
        <v>780</v>
      </c>
      <c r="E209" s="11"/>
      <c r="F209" s="11"/>
      <c r="G209" s="11"/>
      <c r="H209" s="11"/>
      <c r="I209" s="11"/>
    </row>
    <row r="210" spans="1:9" ht="20.1" customHeight="1">
      <c r="A210" s="11">
        <v>105</v>
      </c>
      <c r="B210" t="s">
        <v>210</v>
      </c>
      <c r="C210" s="121"/>
      <c r="D210" s="104">
        <v>320</v>
      </c>
      <c r="E210" s="11"/>
      <c r="F210" s="11"/>
      <c r="G210" s="11"/>
      <c r="H210" s="11"/>
      <c r="I210" s="11"/>
    </row>
    <row r="211" spans="1:9" ht="20.1" customHeight="1">
      <c r="A211" s="11">
        <v>106</v>
      </c>
      <c r="B211" t="s">
        <v>265</v>
      </c>
      <c r="C211" s="121"/>
      <c r="D211" s="104">
        <v>360</v>
      </c>
      <c r="E211" s="11"/>
      <c r="F211" s="11"/>
      <c r="G211" s="11"/>
      <c r="H211" s="11"/>
      <c r="I211" s="11"/>
    </row>
    <row r="212" spans="1:9" ht="20.1" customHeight="1">
      <c r="A212" s="11"/>
      <c r="B212" t="s">
        <v>259</v>
      </c>
      <c r="C212" s="121"/>
      <c r="D212" s="104">
        <v>230</v>
      </c>
      <c r="E212" s="11"/>
      <c r="F212" s="11"/>
      <c r="G212" s="11"/>
      <c r="H212" s="11"/>
      <c r="I212" s="11"/>
    </row>
    <row r="213" spans="1:9" ht="20.1" customHeight="1">
      <c r="A213" s="11">
        <v>107</v>
      </c>
      <c r="B213" t="s">
        <v>211</v>
      </c>
      <c r="C213" s="121"/>
      <c r="D213" s="104">
        <v>530</v>
      </c>
      <c r="E213" s="11"/>
      <c r="F213" s="11"/>
      <c r="G213" s="11"/>
      <c r="H213" s="11"/>
      <c r="I213" s="11"/>
    </row>
    <row r="214" spans="1:9" ht="20.1" customHeight="1">
      <c r="A214" s="11">
        <v>109</v>
      </c>
      <c r="B214" s="39" t="s">
        <v>266</v>
      </c>
      <c r="D214" s="104">
        <v>670</v>
      </c>
      <c r="E214" s="11"/>
      <c r="F214" s="11"/>
      <c r="G214" s="11"/>
      <c r="H214" s="11"/>
      <c r="I214" s="11"/>
    </row>
    <row r="215" spans="1:9" ht="20.1" customHeight="1">
      <c r="A215" s="11">
        <v>110</v>
      </c>
      <c r="B215" s="39" t="s">
        <v>151</v>
      </c>
      <c r="C215" s="121"/>
      <c r="D215" s="104">
        <v>690</v>
      </c>
      <c r="E215" s="11"/>
      <c r="F215" s="11"/>
      <c r="G215" s="11"/>
      <c r="H215" s="11"/>
      <c r="I215" s="11"/>
    </row>
    <row r="216" spans="1:9" ht="20.1" customHeight="1">
      <c r="A216" s="11">
        <v>111</v>
      </c>
      <c r="B216" t="s">
        <v>267</v>
      </c>
      <c r="E216" s="11"/>
      <c r="F216" s="11"/>
      <c r="G216" s="11"/>
      <c r="H216" s="11"/>
      <c r="I216" s="11"/>
    </row>
    <row r="217" spans="1:9" ht="20.1" customHeight="1">
      <c r="A217" s="11">
        <v>112</v>
      </c>
      <c r="B217" t="s">
        <v>213</v>
      </c>
      <c r="C217" s="121"/>
      <c r="D217" s="104">
        <v>890</v>
      </c>
      <c r="E217" s="11"/>
      <c r="F217" s="11"/>
      <c r="G217" s="11"/>
      <c r="H217" s="11"/>
      <c r="I217" s="11"/>
    </row>
    <row r="218" spans="1:9" ht="20.1" customHeight="1">
      <c r="A218" s="11">
        <v>114</v>
      </c>
      <c r="B218" t="s">
        <v>268</v>
      </c>
      <c r="C218" s="121"/>
      <c r="D218" s="104">
        <v>750</v>
      </c>
      <c r="E218" s="11"/>
      <c r="F218" s="11"/>
      <c r="G218" s="11"/>
      <c r="H218" s="11"/>
      <c r="I218" s="11"/>
    </row>
    <row r="219" spans="1:9" ht="20.1" customHeight="1">
      <c r="A219" s="11">
        <v>115</v>
      </c>
      <c r="B219" t="s">
        <v>303</v>
      </c>
      <c r="C219" s="121"/>
      <c r="D219" s="104">
        <v>700</v>
      </c>
      <c r="E219" s="11"/>
      <c r="F219" s="11"/>
      <c r="G219" s="11"/>
      <c r="H219" s="11"/>
      <c r="I219" s="11"/>
    </row>
    <row r="220" spans="1:9" ht="20.1" customHeight="1">
      <c r="A220" s="11">
        <v>116</v>
      </c>
      <c r="B220" s="39" t="s">
        <v>151</v>
      </c>
      <c r="C220" s="121"/>
      <c r="D220" s="104">
        <v>780</v>
      </c>
      <c r="E220" s="11"/>
      <c r="F220" s="11"/>
      <c r="G220" s="11"/>
      <c r="H220" s="11"/>
      <c r="I220" s="11"/>
    </row>
    <row r="221" spans="1:10" ht="20.1" customHeight="1">
      <c r="A221" s="11"/>
      <c r="B221" s="11"/>
      <c r="C221" s="11"/>
      <c r="D221" s="11"/>
      <c r="E221" s="11"/>
      <c r="F221" s="11"/>
      <c r="G221" s="11"/>
      <c r="H221" s="11"/>
      <c r="I221" s="11"/>
      <c r="J221" s="11"/>
    </row>
    <row r="222" spans="1:10" ht="20.1" customHeight="1">
      <c r="A222" s="11"/>
      <c r="B222" s="11"/>
      <c r="C222" s="11"/>
      <c r="D222" s="11"/>
      <c r="E222" s="11"/>
      <c r="F222" s="11"/>
      <c r="G222" s="11"/>
      <c r="H222" s="11"/>
      <c r="I222" s="11"/>
      <c r="J222" s="11"/>
    </row>
    <row r="223" spans="1:10" ht="20.1" customHeight="1">
      <c r="A223" s="11"/>
      <c r="B223" s="11"/>
      <c r="C223" s="11"/>
      <c r="D223" s="11"/>
      <c r="E223" s="11"/>
      <c r="F223" s="11"/>
      <c r="G223" s="11"/>
      <c r="H223" s="11"/>
      <c r="I223" s="11"/>
      <c r="J223" s="11"/>
    </row>
    <row r="224" spans="1:10" ht="20.1" customHeight="1">
      <c r="A224" s="11"/>
      <c r="B224" s="11"/>
      <c r="C224" s="11"/>
      <c r="D224" s="11"/>
      <c r="E224" s="11"/>
      <c r="F224" s="11"/>
      <c r="G224" s="11"/>
      <c r="H224" s="11"/>
      <c r="I224" s="11"/>
      <c r="J224" s="11"/>
    </row>
    <row r="225" spans="1:10" ht="20.1" customHeight="1">
      <c r="A225" s="11"/>
      <c r="B225" s="11" t="s">
        <v>262</v>
      </c>
      <c r="C225" s="11"/>
      <c r="D225" s="11"/>
      <c r="E225" s="11"/>
      <c r="F225" s="11"/>
      <c r="G225" s="11"/>
      <c r="H225" s="11"/>
      <c r="I225" s="11"/>
      <c r="J225" s="11"/>
    </row>
    <row r="226" spans="1:10" ht="20.1" customHeight="1" thickBot="1">
      <c r="A226" s="11"/>
      <c r="B226" s="11"/>
      <c r="C226" s="11"/>
      <c r="D226" s="11"/>
      <c r="E226" s="11"/>
      <c r="F226" s="11"/>
      <c r="G226" s="11"/>
      <c r="H226" s="11"/>
      <c r="I226" s="11"/>
      <c r="J226" s="11"/>
    </row>
    <row r="227" spans="1:10" ht="20.1" customHeight="1" thickBot="1">
      <c r="A227" s="11"/>
      <c r="B227" s="20" t="s">
        <v>23</v>
      </c>
      <c r="C227" s="29"/>
      <c r="D227" s="19" t="s">
        <v>24</v>
      </c>
      <c r="E227" s="11"/>
      <c r="F227" s="11"/>
      <c r="G227" s="11"/>
      <c r="H227" s="11"/>
      <c r="I227" s="11"/>
      <c r="J227" s="11"/>
    </row>
    <row r="228" spans="1:10" ht="20.1" customHeight="1" thickBot="1">
      <c r="A228" s="11"/>
      <c r="B228" s="20" t="s">
        <v>119</v>
      </c>
      <c r="C228" s="29"/>
      <c r="D228" s="19" t="s">
        <v>34</v>
      </c>
      <c r="E228" s="11"/>
      <c r="F228" s="11"/>
      <c r="G228" s="11"/>
      <c r="H228" s="11"/>
      <c r="I228" s="11"/>
      <c r="J228" s="11"/>
    </row>
    <row r="229" spans="1:10" ht="20.1" customHeight="1" thickBot="1">
      <c r="A229" s="11"/>
      <c r="B229" s="20" t="s">
        <v>25</v>
      </c>
      <c r="C229" s="29"/>
      <c r="D229" s="19" t="s">
        <v>26</v>
      </c>
      <c r="E229" s="11"/>
      <c r="F229" s="11"/>
      <c r="G229" s="11"/>
      <c r="H229" s="11"/>
      <c r="I229" s="11"/>
      <c r="J229" s="11"/>
    </row>
    <row r="230" spans="1:10" ht="20.1" customHeight="1" thickBot="1">
      <c r="A230" s="11"/>
      <c r="B230" s="20" t="s">
        <v>27</v>
      </c>
      <c r="C230" s="29"/>
      <c r="D230" s="19" t="s">
        <v>28</v>
      </c>
      <c r="E230" s="11"/>
      <c r="F230" s="11"/>
      <c r="G230" s="11"/>
      <c r="H230" s="11"/>
      <c r="I230" s="11"/>
      <c r="J230" s="11"/>
    </row>
    <row r="231" spans="1:10" ht="20.1" customHeight="1" thickBot="1">
      <c r="A231" s="11"/>
      <c r="B231" s="20" t="s">
        <v>29</v>
      </c>
      <c r="C231" s="29"/>
      <c r="D231" s="19" t="s">
        <v>26</v>
      </c>
      <c r="E231" s="11"/>
      <c r="F231" s="11"/>
      <c r="G231" s="11"/>
      <c r="H231" s="11"/>
      <c r="I231" s="11"/>
      <c r="J231" s="11"/>
    </row>
    <row r="232" spans="1:10" ht="20.1" customHeight="1" thickBot="1">
      <c r="A232" s="11"/>
      <c r="B232" s="118" t="s">
        <v>30</v>
      </c>
      <c r="C232" s="29"/>
      <c r="D232" s="19" t="s">
        <v>28</v>
      </c>
      <c r="E232" s="11"/>
      <c r="F232" s="11"/>
      <c r="G232" s="11"/>
      <c r="H232" s="11"/>
      <c r="I232" s="11"/>
      <c r="J232" s="11"/>
    </row>
    <row r="233" spans="1:10" ht="20.1" customHeight="1" thickBot="1">
      <c r="A233" s="11"/>
      <c r="B233" s="20" t="s">
        <v>31</v>
      </c>
      <c r="C233" s="29"/>
      <c r="D233" s="19" t="s">
        <v>28</v>
      </c>
      <c r="E233" s="11"/>
      <c r="F233" s="11"/>
      <c r="G233" s="11"/>
      <c r="H233" s="11"/>
      <c r="I233" s="11"/>
      <c r="J233" s="11"/>
    </row>
    <row r="234" spans="1:10" ht="20.1" customHeight="1" thickBot="1">
      <c r="A234" s="11"/>
      <c r="B234" s="20" t="s">
        <v>32</v>
      </c>
      <c r="C234" s="29"/>
      <c r="D234" s="19" t="s">
        <v>24</v>
      </c>
      <c r="E234" s="11"/>
      <c r="F234" s="11"/>
      <c r="G234" s="11"/>
      <c r="H234" s="11"/>
      <c r="I234" s="11"/>
      <c r="J234" s="11"/>
    </row>
    <row r="235" spans="1:10" ht="20.1" customHeight="1" thickBot="1">
      <c r="A235" s="11"/>
      <c r="B235" s="20" t="s">
        <v>33</v>
      </c>
      <c r="C235" s="29"/>
      <c r="D235" s="19" t="s">
        <v>34</v>
      </c>
      <c r="E235" s="11"/>
      <c r="F235" s="11"/>
      <c r="G235" s="11"/>
      <c r="H235" s="11"/>
      <c r="I235" s="11"/>
      <c r="J235" s="11"/>
    </row>
    <row r="236" spans="1:10" ht="20.1" customHeight="1" thickBot="1">
      <c r="A236" s="11"/>
      <c r="B236" s="20" t="s">
        <v>35</v>
      </c>
      <c r="C236" s="29"/>
      <c r="D236" s="19" t="s">
        <v>28</v>
      </c>
      <c r="E236" s="11"/>
      <c r="F236" s="11"/>
      <c r="G236" s="11"/>
      <c r="H236" s="11"/>
      <c r="I236" s="11"/>
      <c r="J236" s="11"/>
    </row>
    <row r="237" spans="1:10" ht="20.1" customHeight="1" thickBot="1">
      <c r="A237" s="11"/>
      <c r="B237" s="20" t="s">
        <v>36</v>
      </c>
      <c r="C237" s="29"/>
      <c r="D237" s="19" t="s">
        <v>28</v>
      </c>
      <c r="E237" s="11"/>
      <c r="F237" s="11"/>
      <c r="G237" s="11"/>
      <c r="H237" s="11"/>
      <c r="I237" s="11"/>
      <c r="J237" s="11"/>
    </row>
    <row r="238" spans="1:10" ht="20.1" customHeight="1" thickBot="1">
      <c r="A238" s="11"/>
      <c r="B238" s="20" t="s">
        <v>37</v>
      </c>
      <c r="C238" s="29"/>
      <c r="D238" s="19" t="s">
        <v>38</v>
      </c>
      <c r="E238" s="11"/>
      <c r="F238" s="11"/>
      <c r="G238" s="11"/>
      <c r="H238" s="11"/>
      <c r="I238" s="11"/>
      <c r="J238" s="11"/>
    </row>
    <row r="239" spans="1:10" ht="20.1" customHeight="1" thickBot="1">
      <c r="A239" s="11"/>
      <c r="B239" s="20" t="s">
        <v>39</v>
      </c>
      <c r="C239" s="29"/>
      <c r="D239" s="19" t="s">
        <v>38</v>
      </c>
      <c r="E239" s="11"/>
      <c r="F239" s="11"/>
      <c r="G239" s="11"/>
      <c r="H239" s="11"/>
      <c r="I239" s="11"/>
      <c r="J239" s="11"/>
    </row>
    <row r="240" spans="1:10" ht="20.1" customHeight="1" thickBot="1">
      <c r="A240" s="11"/>
      <c r="B240" s="20" t="s">
        <v>40</v>
      </c>
      <c r="C240" s="29"/>
      <c r="D240" s="19" t="s">
        <v>41</v>
      </c>
      <c r="E240" s="11"/>
      <c r="F240" s="11"/>
      <c r="G240" s="11"/>
      <c r="H240" s="11"/>
      <c r="I240" s="11"/>
      <c r="J240" s="11"/>
    </row>
    <row r="241" spans="1:10" ht="20.1" customHeight="1">
      <c r="A241" s="11"/>
      <c r="B241" s="11" t="s">
        <v>261</v>
      </c>
      <c r="C241" s="11"/>
      <c r="D241" s="11"/>
      <c r="E241" s="11"/>
      <c r="F241" s="11"/>
      <c r="G241" s="11"/>
      <c r="H241" s="11"/>
      <c r="I241" s="11"/>
      <c r="J241" s="11"/>
    </row>
  </sheetData>
  <sheetProtection selectLockedCells="1" selectUnlockedCells="1"/>
  <pageMargins left="0.75" right="0.75" top="1" bottom="1" header="0.5" footer="0.5"/>
  <pageSetup orientation="portrait" paperSize="9" r:id="rId5"/>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4097" r:id="rId1" name="Button 1">
              <controlPr defaultSize="0" print="0" autoLine="0" autoPict="0">
                <macro>[0]!cmdToBack</macro>
                <anchor moveWithCells="1">
                  <from>
                    <xdr:col>3</xdr:col>
                    <xdr:colOff>285750</xdr:colOff>
                    <xdr:row>6</xdr:row>
                    <xdr:rowOff>123825</xdr:rowOff>
                  </from>
                  <to>
                    <xdr:col>4</xdr:col>
                    <xdr:colOff>1047750</xdr:colOff>
                    <xdr:row>8</xdr:row>
                    <xdr:rowOff>76200</xdr:rowOff>
                  </to>
                </anchor>
              </controlPr>
            </control>
          </mc:Choice>
        </mc:AlternateContent>
        <mc:AlternateContent xmlns:mc="http://schemas.openxmlformats.org/markup-compatibility/2006">
          <mc:Choice Requires="x14">
            <control shapeId="4098" r:id="rId2" name="Button 2">
              <controlPr defaultSize="0" print="0" autoLine="0" autoPict="0">
                <macro>[0]!cmdToFront</macro>
                <anchor moveWithCells="1">
                  <from>
                    <xdr:col>3</xdr:col>
                    <xdr:colOff>304800</xdr:colOff>
                    <xdr:row>4</xdr:row>
                    <xdr:rowOff>38100</xdr:rowOff>
                  </from>
                  <to>
                    <xdr:col>4</xdr:col>
                    <xdr:colOff>1047750</xdr:colOff>
                    <xdr:row>5</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300-000000000000}">
  <sheetPr codeName="Ark5"/>
  <dimension ref="A1"/>
  <sheetViews>
    <sheetView showGridLines="0" showRowColHeaders="0" showZeros="0" showOutlineSymbols="0" workbookViewId="0" topLeftCell="A1">
      <selection pane="topLeft" activeCell="E44" sqref="E44"/>
    </sheetView>
  </sheetViews>
  <sheetFormatPr defaultColWidth="11.4242857142857" defaultRowHeight="12.75"/>
  <sheetData/>
  <sheetProtection selectLockedCells="1" selectUnlockedCells="1"/>
  <pageMargins left="0.75" right="0.75" top="1" bottom="1" header="0.5" footer="0.5"/>
  <pageSetup orientation="portrait" paperSize="9" r:id="rId2"/>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7A0CAA7-6566-47DF-9376-452A39F445CB}">
  <dimension ref="A1:C10"/>
  <sheetViews>
    <sheetView workbookViewId="0" topLeftCell="A1">
      <selection pane="topLeft" activeCell="A1" sqref="A1:XFD1048576"/>
    </sheetView>
  </sheetViews>
  <sheetFormatPr defaultColWidth="11.4242857142857" defaultRowHeight="15"/>
  <cols>
    <col min="1" max="1" width="39.7142857142857" style="249" customWidth="1"/>
    <col min="2" max="3" width="37.1428571428571" style="249" customWidth="1"/>
    <col min="4" max="16384" width="11.4285714285714" style="249"/>
  </cols>
  <sheetData>
    <row r="1" spans="1:2" s="248" customFormat="1" ht="15.75">
      <c r="A1" s="248" t="s">
        <v>411</v>
      </c>
      <c r="B1" s="248" t="s">
        <v>412</v>
      </c>
    </row>
    <row r="2" spans="1:2" ht="15">
      <c r="A2" s="249" t="s">
        <v>74</v>
      </c>
      <c r="B2" s="249" t="s">
        <v>416</v>
      </c>
    </row>
    <row r="3" spans="1:3" ht="15" customHeight="1">
      <c r="A3" s="249" t="s">
        <v>75</v>
      </c>
      <c r="B3" s="249" t="s">
        <v>417</v>
      </c>
      <c r="C3" s="249" t="s">
        <v>418</v>
      </c>
    </row>
    <row r="4" spans="1:2" ht="15">
      <c r="A4" s="249" t="s">
        <v>95</v>
      </c>
      <c r="B4" s="249" t="s">
        <v>419</v>
      </c>
    </row>
    <row r="5" spans="1:2" ht="15">
      <c r="A5" s="249" t="s">
        <v>76</v>
      </c>
      <c r="B5" s="249" t="s">
        <v>421</v>
      </c>
    </row>
    <row r="6" spans="1:2" ht="15">
      <c r="A6" s="249" t="s">
        <v>77</v>
      </c>
      <c r="B6" s="249" t="s">
        <v>420</v>
      </c>
    </row>
    <row r="7" spans="1:3" ht="15">
      <c r="A7" s="249" t="s">
        <v>414</v>
      </c>
      <c r="B7" s="249" t="s">
        <v>422</v>
      </c>
      <c r="C7" s="249" t="s">
        <v>423</v>
      </c>
    </row>
    <row r="8" spans="1:3" ht="15">
      <c r="A8" s="249" t="s">
        <v>413</v>
      </c>
      <c r="B8" s="249" t="s">
        <v>424</v>
      </c>
      <c r="C8" s="249" t="s">
        <v>423</v>
      </c>
    </row>
    <row r="9" spans="1:2" ht="15">
      <c r="A9" s="249" t="s">
        <v>97</v>
      </c>
      <c r="B9" s="249" t="s">
        <v>425</v>
      </c>
    </row>
    <row r="10" spans="1:2" ht="15">
      <c r="A10" s="249" t="s">
        <v>98</v>
      </c>
      <c r="B10" s="249" t="s">
        <v>426</v>
      </c>
    </row>
  </sheetData>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400-000000000000}">
  <sheetPr codeName="Ark4"/>
  <dimension ref="A1:M28"/>
  <sheetViews>
    <sheetView showGridLines="0" showRowColHeaders="0" showZeros="0" showOutlineSymbols="0" workbookViewId="0" topLeftCell="A1">
      <selection pane="topLeft" activeCell="A27" sqref="A27:A28"/>
    </sheetView>
  </sheetViews>
  <sheetFormatPr defaultColWidth="11.4242857142857" defaultRowHeight="15" customHeight="1"/>
  <sheetData>
    <row r="1" spans="1:11" ht="15" customHeight="1">
      <c r="A1" s="496" t="s">
        <v>6</v>
      </c>
      <c r="B1" s="497"/>
      <c r="C1" s="497"/>
      <c r="D1" s="6" t="s">
        <v>7</v>
      </c>
      <c r="E1" s="6" t="s">
        <v>8</v>
      </c>
      <c r="F1" s="6" t="s">
        <v>9</v>
      </c>
      <c r="G1" s="21" t="s">
        <v>16</v>
      </c>
      <c r="H1" s="22"/>
      <c r="I1" s="23" t="s">
        <v>3</v>
      </c>
      <c r="J1" s="24"/>
      <c r="K1" s="25" t="s">
        <v>42</v>
      </c>
    </row>
    <row r="2" spans="1:11" ht="15" customHeight="1">
      <c r="A2" s="498" t="s">
        <v>284</v>
      </c>
      <c r="B2" s="499"/>
      <c r="C2" s="500"/>
      <c r="D2" s="7" t="str">
        <f>IF(A!F41&lt;&gt;0,'C'!$F21*A!F41,"")</f>
        <v/>
      </c>
      <c r="E2" s="7" t="str">
        <f>IF(A!G41&lt;&gt;0,'C'!$F22*A!G41,"")</f>
        <v/>
      </c>
      <c r="F2" s="7" t="str">
        <f>IF(A!H41&lt;&gt;0,'C'!$F23*A!H41,"")</f>
        <v/>
      </c>
      <c r="G2" s="33">
        <f t="shared" si="0" ref="G2:G11">SUM(D2:F2)</f>
        <v>0</v>
      </c>
      <c r="H2" s="24" t="str">
        <f>IF(B!J5="","",+B!J5)</f>
        <v/>
      </c>
      <c r="I2" s="24"/>
      <c r="J2" s="24"/>
      <c r="K2" s="25" t="s">
        <v>43</v>
      </c>
    </row>
    <row r="3" spans="1:11" ht="15" customHeight="1">
      <c r="A3" s="498" t="s">
        <v>285</v>
      </c>
      <c r="B3" s="499"/>
      <c r="C3" s="500"/>
      <c r="D3" s="7" t="str">
        <f>IF(A!F42&lt;&gt;0,'C'!$F24*A!F42,"")</f>
        <v/>
      </c>
      <c r="E3" s="7" t="str">
        <f>IF(A!G42&lt;&gt;0,'C'!$F25*A!G42,"")</f>
        <v/>
      </c>
      <c r="F3" s="7" t="str">
        <f>IF(A!H42&lt;&gt;0,'C'!$F26*A!H42,"")</f>
        <v/>
      </c>
      <c r="G3" s="33">
        <f>SUM(D3:F3)</f>
        <v>0</v>
      </c>
      <c r="H3" s="24" t="str">
        <f>IF(B!J6="","",+B!J6)</f>
        <v/>
      </c>
      <c r="I3" s="24"/>
      <c r="J3" s="24"/>
      <c r="K3" s="25" t="s">
        <v>43</v>
      </c>
    </row>
    <row r="4" spans="1:11" ht="15" customHeight="1">
      <c r="A4" s="501" t="s">
        <v>10</v>
      </c>
      <c r="B4" s="491"/>
      <c r="C4" s="492"/>
      <c r="D4" s="7" t="str">
        <f>IF(A!F43&lt;&gt;0,'C'!F12*'C'!F27*A!F43,"")</f>
        <v/>
      </c>
      <c r="E4" s="7" t="str">
        <f>IF(A!G43&lt;&gt;0,'C'!F12*'C'!F28*A!G43,"")</f>
        <v/>
      </c>
      <c r="F4" s="7" t="str">
        <f>IF(A!H43&lt;&gt;0,'C'!F12*'C'!F29*A!H43,"")</f>
        <v/>
      </c>
      <c r="G4" s="33">
        <f t="shared" si="0"/>
        <v>0</v>
      </c>
      <c r="H4" s="24" t="str">
        <f>IF(B!J6="","",+B!J6)</f>
        <v/>
      </c>
      <c r="I4" s="24"/>
      <c r="J4" s="24"/>
      <c r="K4" s="25" t="s">
        <v>44</v>
      </c>
    </row>
    <row r="5" spans="1:11" ht="15" customHeight="1">
      <c r="A5" s="490" t="s">
        <v>12</v>
      </c>
      <c r="B5" s="491"/>
      <c r="C5" s="492"/>
      <c r="D5" s="7" t="str">
        <f>IF(A!F44&lt;&gt;0,'C'!F12*'C'!F27*A!F44,"")</f>
        <v/>
      </c>
      <c r="E5" s="7" t="str">
        <f>IF(A!G44&lt;&gt;0,'C'!F12*'C'!F28*A!G44,"")</f>
        <v/>
      </c>
      <c r="F5" s="7" t="str">
        <f>IF(A!H44&lt;&gt;0,'C'!F12*'C'!F29*A!H44,"")</f>
        <v/>
      </c>
      <c r="G5" s="33">
        <f>SUM(D5:F5)</f>
        <v>0</v>
      </c>
      <c r="H5" s="24" t="str">
        <f>IF(B!J5="","",+B!J5)</f>
        <v/>
      </c>
      <c r="I5" s="24"/>
      <c r="J5" s="24"/>
      <c r="K5" s="24"/>
    </row>
    <row r="6" spans="1:11" ht="15" customHeight="1">
      <c r="A6" s="493" t="s">
        <v>13</v>
      </c>
      <c r="B6" s="494"/>
      <c r="C6" s="495"/>
      <c r="D6" s="7" t="str">
        <f>IF(A!F45&lt;&gt;0,'C'!F12*'C'!F27*A!F45,"")</f>
        <v/>
      </c>
      <c r="E6" s="7" t="str">
        <f>IF(A!G45&lt;&gt;0,'C'!F12*'C'!F28*A!G45,"")</f>
        <v/>
      </c>
      <c r="F6" s="7" t="str">
        <f>IF(A!H45&lt;&gt;0,'C'!F12*'C'!F29*A!H45,"")</f>
        <v/>
      </c>
      <c r="G6" s="33">
        <f>SUM(D6:F6)</f>
        <v>0</v>
      </c>
      <c r="H6" s="24" t="str">
        <f>IF(B!J6="","",+B!J6)</f>
        <v/>
      </c>
      <c r="I6" s="24"/>
      <c r="J6" s="24"/>
      <c r="K6" s="24"/>
    </row>
    <row r="7" spans="1:11" ht="15" customHeight="1">
      <c r="A7" s="490" t="s">
        <v>11</v>
      </c>
      <c r="B7" s="491"/>
      <c r="C7" s="492"/>
      <c r="D7" s="7" t="str">
        <f>IF(A!F46&lt;&gt;0,A!F46*E!I7*'C'!$F$30,"")</f>
        <v/>
      </c>
      <c r="E7" s="7" t="str">
        <f>IF(A!G46&lt;&gt;0,A!G46*I7*'C'!$F$31,"")</f>
        <v/>
      </c>
      <c r="F7" s="7" t="str">
        <f>IF(A!H46&lt;&gt;0,I7*A!H46*'C'!$F$32,"")</f>
        <v/>
      </c>
      <c r="G7" s="33">
        <f t="shared" si="0"/>
        <v>0</v>
      </c>
      <c r="H7" s="24" t="str">
        <f>IF(B!J7="","",+B!J7)</f>
        <v/>
      </c>
      <c r="I7" s="34" t="e">
        <f>VLOOKUP(A!K46,'C'!$B$54:$D$220,3,FALSE)</f>
        <v>#N/A</v>
      </c>
      <c r="J7" s="24"/>
      <c r="K7" s="25" t="s">
        <v>45</v>
      </c>
    </row>
    <row r="8" spans="1:11" ht="15" customHeight="1">
      <c r="A8" s="490" t="s">
        <v>11</v>
      </c>
      <c r="B8" s="491"/>
      <c r="C8" s="492"/>
      <c r="D8" s="7" t="str">
        <f>IF(A!F47&lt;&gt;0,A!F47*E!I8*'C'!$F$30,"")</f>
        <v/>
      </c>
      <c r="E8" s="7" t="str">
        <f>IF(A!G47&lt;&gt;0,A!G47*I8*'C'!$F$31,"")</f>
        <v/>
      </c>
      <c r="F8" s="7" t="str">
        <f>IF(A!H47&lt;&gt;0,I8*A!H47*'C'!$F$32,"")</f>
        <v/>
      </c>
      <c r="G8" s="33">
        <f t="shared" si="0"/>
        <v>0</v>
      </c>
      <c r="H8" s="24" t="str">
        <f>IF(B!J8="","",+B!J8)</f>
        <v/>
      </c>
      <c r="I8" s="34" t="e">
        <f>VLOOKUP(A!K47,'C'!$B$54:$D$220,3,FALSE)</f>
        <v>#N/A</v>
      </c>
      <c r="J8" s="24"/>
      <c r="K8" s="24"/>
    </row>
    <row r="9" spans="1:11" ht="15" customHeight="1">
      <c r="A9" s="490" t="s">
        <v>12</v>
      </c>
      <c r="B9" s="491"/>
      <c r="C9" s="492"/>
      <c r="D9" s="7" t="str">
        <f>IF(A!F48&lt;&gt;0,A!F48*E!I9*'C'!$F$30,"")</f>
        <v/>
      </c>
      <c r="E9" s="7" t="str">
        <f>IF(A!G48&lt;&gt;0,A!G48*I9*'C'!$F$31,"")</f>
        <v/>
      </c>
      <c r="F9" s="7" t="str">
        <f>IF(A!H48&lt;&gt;0,I9*A!H48*'C'!$F$32,"")</f>
        <v/>
      </c>
      <c r="G9" s="33">
        <f t="shared" si="0"/>
        <v>0</v>
      </c>
      <c r="H9" s="24" t="str">
        <f>IF(B!J9="","",+B!J9)</f>
        <v/>
      </c>
      <c r="I9" s="34" t="e">
        <f>VLOOKUP(A!K48,'C'!$B$54:$D$220,3,FALSE)</f>
        <v>#N/A</v>
      </c>
      <c r="J9" s="24"/>
      <c r="K9" s="24"/>
    </row>
    <row r="10" spans="1:11" ht="15" customHeight="1">
      <c r="A10" s="493" t="s">
        <v>13</v>
      </c>
      <c r="B10" s="494"/>
      <c r="C10" s="495"/>
      <c r="D10" s="7" t="str">
        <f>IF(A!F49&lt;&gt;0,A!F49*E!I10*'C'!$F$30,"")</f>
        <v/>
      </c>
      <c r="E10" s="7" t="str">
        <f>IF(A!G49&lt;&gt;0,A!G49*I10*'C'!$F$31,"")</f>
        <v/>
      </c>
      <c r="F10" s="7" t="str">
        <f>IF(A!H49&lt;&gt;0,I10*A!H49*'C'!$F$32,"")</f>
        <v/>
      </c>
      <c r="G10" s="33">
        <f t="shared" si="0"/>
        <v>0</v>
      </c>
      <c r="H10" s="24" t="str">
        <f>IF(B!J10="","",+B!J10)</f>
        <v/>
      </c>
      <c r="I10" s="34" t="e">
        <f>VLOOKUP(A!K49,'C'!$B$54:$D$220,3,FALSE)</f>
        <v>#N/A</v>
      </c>
      <c r="J10" s="24"/>
      <c r="K10" s="24"/>
    </row>
    <row r="11" spans="1:11" ht="15" customHeight="1">
      <c r="A11" s="493" t="s">
        <v>99</v>
      </c>
      <c r="B11" s="494"/>
      <c r="C11" s="495"/>
      <c r="D11" s="117" t="e">
        <f>IF(A!#REF!&lt;&gt;0,A!#REF!*E!I11*'C'!$F$30,"")</f>
        <v>#REF!</v>
      </c>
      <c r="E11" s="7"/>
      <c r="G11" s="33" t="e">
        <f t="shared" si="0"/>
        <v>#REF!</v>
      </c>
      <c r="H11" s="24"/>
      <c r="I11" s="34" t="e">
        <f>VLOOKUP(A!#REF!,'C'!$B$54:$D$220,3,FALSE)</f>
        <v>#REF!</v>
      </c>
      <c r="J11" s="24"/>
      <c r="K11" s="24"/>
    </row>
    <row r="12" spans="1:11" ht="15" customHeight="1">
      <c r="A12" s="504" t="s">
        <v>81</v>
      </c>
      <c r="B12" s="504"/>
      <c r="C12" s="504"/>
      <c r="D12" s="32">
        <v>1</v>
      </c>
      <c r="E12" s="22"/>
      <c r="F12" s="84" t="s">
        <v>46</v>
      </c>
      <c r="G12" s="85"/>
      <c r="H12" s="86"/>
      <c r="I12" s="87"/>
      <c r="J12" s="24"/>
      <c r="K12" s="24"/>
    </row>
    <row r="13" spans="1:13" ht="15" customHeight="1">
      <c r="A13" s="503" t="s">
        <v>82</v>
      </c>
      <c r="B13" s="503"/>
      <c r="C13" s="503"/>
      <c r="D13" s="32">
        <v>1</v>
      </c>
      <c r="E13" s="22"/>
      <c r="F13" s="32">
        <f ca="1">SUMIF(B!I5:J15,"X",B!J5:J15)</f>
        <v>0</v>
      </c>
      <c r="G13" s="27"/>
      <c r="H13" s="24"/>
      <c r="I13" s="24"/>
      <c r="J13" s="76" t="s">
        <v>63</v>
      </c>
      <c r="K13" s="76"/>
      <c r="L13" s="76"/>
      <c r="M13" s="76"/>
    </row>
    <row r="14" spans="1:13" ht="15" customHeight="1">
      <c r="A14" s="502" t="s">
        <v>83</v>
      </c>
      <c r="B14" s="320"/>
      <c r="C14" s="320"/>
      <c r="D14" s="32">
        <v>8</v>
      </c>
      <c r="E14" s="22"/>
      <c r="F14" s="26"/>
      <c r="G14" s="27"/>
      <c r="H14" s="24"/>
      <c r="I14" s="24"/>
      <c r="J14" s="76" t="s">
        <v>7</v>
      </c>
      <c r="K14" s="77">
        <v>29</v>
      </c>
      <c r="L14" s="76"/>
      <c r="M14" s="76"/>
    </row>
    <row r="15" spans="1:13" ht="15" customHeight="1">
      <c r="A15" s="502" t="s">
        <v>84</v>
      </c>
      <c r="B15" s="320"/>
      <c r="C15" s="320"/>
      <c r="D15" s="32">
        <v>1</v>
      </c>
      <c r="E15" s="22"/>
      <c r="F15" s="82" t="s">
        <v>70</v>
      </c>
      <c r="G15" s="27"/>
      <c r="H15" s="24"/>
      <c r="I15" s="24"/>
      <c r="J15" s="76" t="s">
        <v>8</v>
      </c>
      <c r="K15" s="77">
        <v>117</v>
      </c>
      <c r="L15" s="76"/>
      <c r="M15" s="76"/>
    </row>
    <row r="16" spans="1:13" ht="15" customHeight="1">
      <c r="A16" s="502" t="s">
        <v>85</v>
      </c>
      <c r="B16" s="320"/>
      <c r="C16" s="320"/>
      <c r="D16" s="32">
        <v>1</v>
      </c>
      <c r="E16" s="22"/>
      <c r="F16" s="83" t="s">
        <v>80</v>
      </c>
      <c r="G16" s="27"/>
      <c r="H16" s="24"/>
      <c r="I16" s="24"/>
      <c r="J16" s="76" t="s">
        <v>9</v>
      </c>
      <c r="K16" s="77">
        <v>147</v>
      </c>
      <c r="L16" s="76"/>
      <c r="M16" s="76"/>
    </row>
    <row r="17" spans="1:13" ht="15" customHeight="1">
      <c r="A17" s="502" t="s">
        <v>86</v>
      </c>
      <c r="B17" s="320"/>
      <c r="C17" s="320"/>
      <c r="D17" s="32">
        <v>1</v>
      </c>
      <c r="E17" s="22"/>
      <c r="F17" s="32" t="str">
        <f>IF(A!M9="Tromsø",1,"")</f>
        <v/>
      </c>
      <c r="G17" s="27"/>
      <c r="H17" s="24"/>
      <c r="I17" s="24"/>
      <c r="J17" s="76" t="s">
        <v>112</v>
      </c>
      <c r="K17" s="76"/>
      <c r="L17" s="76"/>
      <c r="M17" s="76"/>
    </row>
    <row r="18" spans="1:13" ht="15" customHeight="1">
      <c r="A18" s="502" t="s">
        <v>92</v>
      </c>
      <c r="B18" s="320"/>
      <c r="C18" s="320"/>
      <c r="D18" s="32">
        <v>1</v>
      </c>
      <c r="E18" s="22"/>
      <c r="F18" s="22"/>
      <c r="G18" s="28"/>
      <c r="H18" s="24"/>
      <c r="I18" s="22"/>
      <c r="J18" s="76" t="s">
        <v>7</v>
      </c>
      <c r="K18" s="77">
        <v>19</v>
      </c>
      <c r="L18" s="76"/>
      <c r="M18" s="76"/>
    </row>
    <row r="19" spans="1:13" ht="15" customHeight="1">
      <c r="A19" s="502" t="s">
        <v>92</v>
      </c>
      <c r="B19" s="320"/>
      <c r="C19" s="320"/>
      <c r="D19" s="32">
        <v>1</v>
      </c>
      <c r="J19" s="76" t="s">
        <v>8</v>
      </c>
      <c r="K19" s="77">
        <v>76</v>
      </c>
      <c r="L19" s="76"/>
      <c r="M19" s="76"/>
    </row>
    <row r="20" spans="10:13" ht="15" customHeight="1">
      <c r="J20" s="76" t="s">
        <v>9</v>
      </c>
      <c r="K20" s="77">
        <v>95</v>
      </c>
      <c r="L20" s="76"/>
      <c r="M20" s="76"/>
    </row>
    <row r="22" spans="1:1" ht="15" customHeight="1">
      <c r="A22" s="122" t="s">
        <v>269</v>
      </c>
    </row>
    <row r="23" spans="1:1" ht="15" customHeight="1">
      <c r="A23" s="122" t="s">
        <v>270</v>
      </c>
    </row>
    <row r="24" spans="1:7" ht="15" customHeight="1">
      <c r="A24" s="122" t="s">
        <v>271</v>
      </c>
      <c r="G24" s="72">
        <f>ROUNDDOWN(G9,0)</f>
        <v>0</v>
      </c>
    </row>
    <row r="25" spans="1:1" ht="15" customHeight="1">
      <c r="A25" s="122" t="s">
        <v>272</v>
      </c>
    </row>
    <row r="27" spans="1:1" ht="15" customHeight="1">
      <c r="A27" s="39" t="s">
        <v>294</v>
      </c>
    </row>
    <row r="28" spans="1:1" ht="15" customHeight="1">
      <c r="A28" s="39" t="s">
        <v>295</v>
      </c>
    </row>
  </sheetData>
  <sheetProtection selectLockedCells="1" selectUnlockedCells="1"/>
  <mergeCells count="19">
    <mergeCell ref="A19:C19"/>
    <mergeCell ref="A13:C13"/>
    <mergeCell ref="A17:C17"/>
    <mergeCell ref="A12:C12"/>
    <mergeCell ref="A14:C14"/>
    <mergeCell ref="A16:C16"/>
    <mergeCell ref="A18:C18"/>
    <mergeCell ref="A15:C15"/>
    <mergeCell ref="A8:C8"/>
    <mergeCell ref="A9:C9"/>
    <mergeCell ref="A10:C10"/>
    <mergeCell ref="A11:C11"/>
    <mergeCell ref="A1:C1"/>
    <mergeCell ref="A2:C2"/>
    <mergeCell ref="A4:C4"/>
    <mergeCell ref="A7:C7"/>
    <mergeCell ref="A5:C5"/>
    <mergeCell ref="A3:C3"/>
    <mergeCell ref="A6:C6"/>
  </mergeCells>
  <pageMargins left="0.75" right="0.75" top="1" bottom="1" header="0.5" footer="0.5"/>
  <pageSetup orientation="portrait" paperSize="9" r:id="rId1"/>
  <headerFooter alignWithMargins="0"/>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C04F5E900FB924CB826E269CA8F2C93" ma:contentTypeVersion="13" ma:contentTypeDescription="Create a new document." ma:contentTypeScope="" ma:versionID="4c4751eff841c548d37dbec3dee2fcfb">
  <xsd:schema xmlns:xsd="http://www.w3.org/2001/XMLSchema" xmlns:xs="http://www.w3.org/2001/XMLSchema" xmlns:p="http://schemas.microsoft.com/office/2006/metadata/properties" xmlns:ns3="8ca015bf-6045-4cf0-82c3-476388698e1e" xmlns:ns4="2daae4a3-5e46-4a60-8bb3-dd52cac25efb" targetNamespace="http://schemas.microsoft.com/office/2006/metadata/properties" ma:root="true" ma:fieldsID="34991e3e1ce76b7f19c13b1c6d29cd6e" ns3:_="" ns4:_="">
    <xsd:import namespace="8ca015bf-6045-4cf0-82c3-476388698e1e"/>
    <xsd:import namespace="2daae4a3-5e46-4a60-8bb3-dd52cac25ef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a015bf-6045-4cf0-82c3-476388698e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aae4a3-5e46-4a60-8bb3-dd52cac25ef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A76D86-EF08-4065-811D-B7DECF4420BC}">
  <ds:schemaRefs>
    <ds:schemaRef ds:uri="2daae4a3-5e46-4a60-8bb3-dd52cac25efb"/>
    <ds:schemaRef ds:uri="http://purl.org/dc/elements/1.1/"/>
    <ds:schemaRef ds:uri="8ca015bf-6045-4cf0-82c3-476388698e1e"/>
    <ds:schemaRef ds:uri="http://www.w3.org/XML/1998/namespac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BEC963C-C560-4CE4-819D-991A8236B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a015bf-6045-4cf0-82c3-476388698e1e"/>
    <ds:schemaRef ds:uri="2daae4a3-5e46-4a60-8bb3-dd52cac25e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132972-1070-41E3-BC3F-92A679DF8D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2</DocSecurity>
  <ScaleCrop>false</ScaleCrop>
  <HeadingPairs>
    <vt:vector size="2" baseType="variant">
      <vt:variant>
        <vt:lpstr>Worksheets</vt:lpstr>
      </vt:variant>
      <vt:variant>
        <vt:i4>7</vt:i4>
      </vt:variant>
    </vt:vector>
  </HeadingPairs>
  <TitlesOfParts>
    <vt:vector size="7" baseType="lpstr">
      <vt:lpstr>hiddenSheet</vt:lpstr>
      <vt:lpstr>A</vt:lpstr>
      <vt:lpstr>B</vt:lpstr>
      <vt:lpstr>C</vt:lpstr>
      <vt:lpstr>D</vt:lpstr>
      <vt:lpstr>Translations</vt:lpstr>
      <vt:lpstr>E</vt:lpstr>
    </vt:vector>
  </TitlesOfParts>
  <Template/>
  <Manager/>
  <Company>Compaq</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 form - external assessor</dc:title>
  <dc:subject/>
  <dc:creator>Erik Jahre</dc:creator>
  <cp:keywords/>
  <dc:description/>
  <cp:lastModifiedBy>Janicke Sundberg</cp:lastModifiedBy>
  <cp:lastPrinted>2021-02-05T16:00:02Z</cp:lastPrinted>
  <dcterms:created xsi:type="dcterms:W3CDTF">2002-02-11T10:23:22Z</dcterms:created>
  <dcterms:modified xsi:type="dcterms:W3CDTF">2021-02-05T16:42:07Z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0x0101000C04F5E900FB924CB826E269CA8F2C93</vt:lpwstr>
  </property>
  <property fmtid="{D5CDD505-2E9C-101B-9397-08002B2CF9AE}" pid="3" name="EK_Bedriftsnavn">
    <vt:lpwstr>Norsk akkreditering</vt:lpwstr>
  </property>
  <property fmtid="{D5CDD505-2E9C-101B-9397-08002B2CF9AE}" pid="4" name="EK_GjelderFra">
    <vt:lpwstr>[]</vt:lpwstr>
  </property>
  <property fmtid="{D5CDD505-2E9C-101B-9397-08002B2CF9AE}" pid="5" name="EK_KlGjelderFra">
    <vt:lpwstr>[]</vt:lpwstr>
  </property>
  <property fmtid="{D5CDD505-2E9C-101B-9397-08002B2CF9AE}" pid="6" name="EK_Opprettet">
    <vt:lpwstr>05.02.2021</vt:lpwstr>
  </property>
  <property fmtid="{D5CDD505-2E9C-101B-9397-08002B2CF9AE}" pid="7" name="EK_Utgitt">
    <vt:lpwstr>[]</vt:lpwstr>
  </property>
  <property fmtid="{D5CDD505-2E9C-101B-9397-08002B2CF9AE}" pid="8" name="EK_IBrukDato">
    <vt:lpwstr>[]</vt:lpwstr>
  </property>
  <property fmtid="{D5CDD505-2E9C-101B-9397-08002B2CF9AE}" pid="9" name="EK_DokumentID">
    <vt:lpwstr>D00817</vt:lpwstr>
  </property>
  <property fmtid="{D5CDD505-2E9C-101B-9397-08002B2CF9AE}" pid="10" name="EK_DokTittel">
    <vt:lpwstr>Travel expense claim form - english</vt:lpwstr>
  </property>
  <property fmtid="{D5CDD505-2E9C-101B-9397-08002B2CF9AE}" pid="11" name="EK_DokType">
    <vt:lpwstr>Skjema/Form</vt:lpwstr>
  </property>
  <property fmtid="{D5CDD505-2E9C-101B-9397-08002B2CF9AE}" pid="12" name="EK_DocLvlShort">
    <vt:lpwstr>[]</vt:lpwstr>
  </property>
  <property fmtid="{D5CDD505-2E9C-101B-9397-08002B2CF9AE}" pid="13" name="EK_DocLevel">
    <vt:lpwstr>[]</vt:lpwstr>
  </property>
  <property fmtid="{D5CDD505-2E9C-101B-9397-08002B2CF9AE}" pid="14" name="EK_Erstatter">
    <vt:lpwstr>[]</vt:lpwstr>
  </property>
  <property fmtid="{D5CDD505-2E9C-101B-9397-08002B2CF9AE}" pid="15" name="EK_ErstatterD">
    <vt:lpwstr>[]</vt:lpwstr>
  </property>
  <property fmtid="{D5CDD505-2E9C-101B-9397-08002B2CF9AE}" pid="16" name="EK_Signatur">
    <vt:lpwstr>[]</vt:lpwstr>
  </property>
  <property fmtid="{D5CDD505-2E9C-101B-9397-08002B2CF9AE}" pid="17" name="EK_Verifisert">
    <vt:lpwstr>[]</vt:lpwstr>
  </property>
  <property fmtid="{D5CDD505-2E9C-101B-9397-08002B2CF9AE}" pid="18" name="EK_Hørt">
    <vt:lpwstr>[]</vt:lpwstr>
  </property>
  <property fmtid="{D5CDD505-2E9C-101B-9397-08002B2CF9AE}" pid="19" name="EK_Gradering">
    <vt:lpwstr>Åpen</vt:lpwstr>
  </property>
  <property fmtid="{D5CDD505-2E9C-101B-9397-08002B2CF9AE}" pid="20" name="EK_RefNr">
    <vt:lpwstr>.2.1.5.26</vt:lpwstr>
  </property>
  <property fmtid="{D5CDD505-2E9C-101B-9397-08002B2CF9AE}" pid="21" name="EK_Revisjon">
    <vt:lpwstr>1.00</vt:lpwstr>
  </property>
  <property fmtid="{D5CDD505-2E9C-101B-9397-08002B2CF9AE}" pid="22" name="EK_Ansvarlig">
    <vt:lpwstr>Linda Mari Schwarz</vt:lpwstr>
  </property>
  <property fmtid="{D5CDD505-2E9C-101B-9397-08002B2CF9AE}" pid="23" name="EK_SkrevetAv">
    <vt:lpwstr>[]</vt:lpwstr>
  </property>
  <property fmtid="{D5CDD505-2E9C-101B-9397-08002B2CF9AE}" pid="24" name="EK_DokAnsvNavn">
    <vt:lpwstr>Fagansvarlig lønn</vt:lpwstr>
  </property>
  <property fmtid="{D5CDD505-2E9C-101B-9397-08002B2CF9AE}" pid="25" name="EK_UText2">
    <vt:lpwstr>[]</vt:lpwstr>
  </property>
  <property fmtid="{D5CDD505-2E9C-101B-9397-08002B2CF9AE}" pid="26" name="EK_UText3">
    <vt:lpwstr>[]</vt:lpwstr>
  </property>
  <property fmtid="{D5CDD505-2E9C-101B-9397-08002B2CF9AE}" pid="27" name="EK_UText4">
    <vt:lpwstr>[]</vt:lpwstr>
  </property>
  <property fmtid="{D5CDD505-2E9C-101B-9397-08002B2CF9AE}" pid="28" name="EK_Status">
    <vt:lpwstr>Skrives</vt:lpwstr>
  </property>
  <property fmtid="{D5CDD505-2E9C-101B-9397-08002B2CF9AE}" pid="29" name="EK_Stikkord">
    <vt:lpwstr>Travel expense claim form, english, subsistence, assessor,</vt:lpwstr>
  </property>
  <property fmtid="{D5CDD505-2E9C-101B-9397-08002B2CF9AE}" pid="30" name="EK_SuperStikkord">
    <vt:lpwstr>[]</vt:lpwstr>
  </property>
  <property fmtid="{D5CDD505-2E9C-101B-9397-08002B2CF9AE}" pid="31" name="EK_Rapport">
    <vt:lpwstr>[]</vt:lpwstr>
  </property>
  <property fmtid="{D5CDD505-2E9C-101B-9397-08002B2CF9AE}" pid="32" name="EK_EKPrintMerke">
    <vt:lpwstr>Uoffisiell utskrift er kun gyldig på utskriftsdato</vt:lpwstr>
  </property>
  <property fmtid="{D5CDD505-2E9C-101B-9397-08002B2CF9AE}" pid="33" name="EK_Watermark">
    <vt:lpwstr>[]</vt:lpwstr>
  </property>
  <property fmtid="{D5CDD505-2E9C-101B-9397-08002B2CF9AE}" pid="34" name="EK_Utgave">
    <vt:lpwstr>1.00</vt:lpwstr>
  </property>
  <property fmtid="{D5CDD505-2E9C-101B-9397-08002B2CF9AE}" pid="35" name="EK_Merknad">
    <vt:lpwstr>[]</vt:lpwstr>
  </property>
  <property fmtid="{D5CDD505-2E9C-101B-9397-08002B2CF9AE}" pid="36" name="EK_DL">
    <vt:lpwstr>26</vt:lpwstr>
  </property>
  <property fmtid="{D5CDD505-2E9C-101B-9397-08002B2CF9AE}" pid="37" name="EK_GjelderTil">
    <vt:lpwstr>[]</vt:lpwstr>
  </property>
  <property fmtid="{D5CDD505-2E9C-101B-9397-08002B2CF9AE}" pid="38" name="EK_HRefNr">
    <vt:lpwstr>[]</vt:lpwstr>
  </property>
  <property fmtid="{D5CDD505-2E9C-101B-9397-08002B2CF9AE}" pid="39" name="EK_HbNavn">
    <vt:lpwstr>[]</vt:lpwstr>
  </property>
  <property fmtid="{D5CDD505-2E9C-101B-9397-08002B2CF9AE}" pid="40" name="EKR_DokType">
    <vt:lpwstr>[]</vt:lpwstr>
  </property>
  <property fmtid="{D5CDD505-2E9C-101B-9397-08002B2CF9AE}" pid="41" name="EKR_Doktittel">
    <vt:lpwstr>[]</vt:lpwstr>
  </property>
  <property fmtid="{D5CDD505-2E9C-101B-9397-08002B2CF9AE}" pid="42" name="EKR_DokumentID">
    <vt:lpwstr>[]</vt:lpwstr>
  </property>
  <property fmtid="{D5CDD505-2E9C-101B-9397-08002B2CF9AE}" pid="43" name="EKR_RefNr">
    <vt:lpwstr>[]</vt:lpwstr>
  </property>
  <property fmtid="{D5CDD505-2E9C-101B-9397-08002B2CF9AE}" pid="44" name="EKR_Gradering">
    <vt:lpwstr>[]</vt:lpwstr>
  </property>
  <property fmtid="{D5CDD505-2E9C-101B-9397-08002B2CF9AE}" pid="45" name="EKR_Signatur">
    <vt:lpwstr>[]</vt:lpwstr>
  </property>
  <property fmtid="{D5CDD505-2E9C-101B-9397-08002B2CF9AE}" pid="46" name="EKR_Verifisert">
    <vt:lpwstr>[]</vt:lpwstr>
  </property>
  <property fmtid="{D5CDD505-2E9C-101B-9397-08002B2CF9AE}" pid="47" name="EKR_Hørt">
    <vt:lpwstr>[]</vt:lpwstr>
  </property>
  <property fmtid="{D5CDD505-2E9C-101B-9397-08002B2CF9AE}" pid="48" name="EKR_Dokeier">
    <vt:lpwstr>[]</vt:lpwstr>
  </property>
  <property fmtid="{D5CDD505-2E9C-101B-9397-08002B2CF9AE}" pid="49" name="EKR_Status">
    <vt:lpwstr>[]</vt:lpwstr>
  </property>
  <property fmtid="{D5CDD505-2E9C-101B-9397-08002B2CF9AE}" pid="50" name="EKR_Opprettet">
    <vt:lpwstr>[]</vt:lpwstr>
  </property>
  <property fmtid="{D5CDD505-2E9C-101B-9397-08002B2CF9AE}" pid="51" name="EKR_Endret">
    <vt:lpwstr>[]</vt:lpwstr>
  </property>
  <property fmtid="{D5CDD505-2E9C-101B-9397-08002B2CF9AE}" pid="52" name="EKR_Ibruk">
    <vt:lpwstr>[]</vt:lpwstr>
  </property>
  <property fmtid="{D5CDD505-2E9C-101B-9397-08002B2CF9AE}" pid="53" name="EKR_Rapport">
    <vt:lpwstr>[]</vt:lpwstr>
  </property>
  <property fmtid="{D5CDD505-2E9C-101B-9397-08002B2CF9AE}" pid="54" name="EKR_Utgitt">
    <vt:lpwstr>[]</vt:lpwstr>
  </property>
  <property fmtid="{D5CDD505-2E9C-101B-9397-08002B2CF9AE}" pid="55" name="EKR_SkrevetAv">
    <vt:lpwstr>[]</vt:lpwstr>
  </property>
  <property fmtid="{D5CDD505-2E9C-101B-9397-08002B2CF9AE}" pid="56" name="EKR_UText1">
    <vt:lpwstr>[]</vt:lpwstr>
  </property>
  <property fmtid="{D5CDD505-2E9C-101B-9397-08002B2CF9AE}" pid="57" name="EKR_UText2">
    <vt:lpwstr>[]</vt:lpwstr>
  </property>
  <property fmtid="{D5CDD505-2E9C-101B-9397-08002B2CF9AE}" pid="58" name="EKR_UText3">
    <vt:lpwstr>[]</vt:lpwstr>
  </property>
  <property fmtid="{D5CDD505-2E9C-101B-9397-08002B2CF9AE}" pid="59" name="EKR_UText4">
    <vt:lpwstr>[]</vt:lpwstr>
  </property>
  <property fmtid="{D5CDD505-2E9C-101B-9397-08002B2CF9AE}" pid="60" name="XD00203">
    <vt:lpwstr>D00203</vt:lpwstr>
  </property>
  <property fmtid="{D5CDD505-2E9C-101B-9397-08002B2CF9AE}" pid="61" name="XDL00203">
    <vt:lpwstr>D00203 Guidelines for filling in the travel and subsistence claim form</vt:lpwstr>
  </property>
  <property fmtid="{D5CDD505-2E9C-101B-9397-08002B2CF9AE}" pid="62" name="XDT00203">
    <vt:lpwstr>Guidelines for filling in the travel and subsistence claim form</vt:lpwstr>
  </property>
  <property fmtid="{D5CDD505-2E9C-101B-9397-08002B2CF9AE}" pid="63" name="XDF00203">
    <vt:lpwstr>dok00203.docx</vt:lpwstr>
  </property>
</Properties>
</file>